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arlos.cubillos\Desktop\Backup\Publicaciones WEB\"/>
    </mc:Choice>
  </mc:AlternateContent>
  <xr:revisionPtr revIDLastSave="0" documentId="8_{C9C67EF8-0CF5-454B-9D9E-247B4C9BC3E1}" xr6:coauthVersionLast="47" xr6:coauthVersionMax="47" xr10:uidLastSave="{00000000-0000-0000-0000-000000000000}"/>
  <bookViews>
    <workbookView xWindow="-120" yWindow="-120" windowWidth="29040" windowHeight="15720" xr2:uid="{00000000-000D-0000-FFFF-FFFF00000000}"/>
  </bookViews>
  <sheets>
    <sheet name="ESTADO DE EJECUCIÓN" sheetId="3" r:id="rId1"/>
  </sheets>
  <externalReferences>
    <externalReference r:id="rId2"/>
  </externalReferences>
  <definedNames>
    <definedName name="_xlnm._FilterDatabase" localSheetId="0" hidden="1">'ESTADO DE EJECUCIÓN'!#REF!</definedName>
    <definedName name="Ver">'ESTADO DE EJECUCIÓN'!#REF!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90" i="3" l="1"/>
  <c r="N190" i="3"/>
  <c r="M190" i="3"/>
  <c r="L190" i="3"/>
  <c r="K190" i="3"/>
  <c r="H190" i="3"/>
  <c r="F190" i="3"/>
  <c r="E190" i="3"/>
  <c r="G190" i="3" s="1"/>
  <c r="J190" i="3" s="1"/>
  <c r="C190" i="3"/>
  <c r="B190" i="3"/>
  <c r="O189" i="3"/>
  <c r="N189" i="3"/>
  <c r="M189" i="3"/>
  <c r="L189" i="3"/>
  <c r="K189" i="3"/>
  <c r="H189" i="3"/>
  <c r="F189" i="3"/>
  <c r="E189" i="3"/>
  <c r="G189" i="3" s="1"/>
  <c r="J189" i="3" s="1"/>
  <c r="C189" i="3"/>
  <c r="B189" i="3"/>
  <c r="O188" i="3"/>
  <c r="N188" i="3"/>
  <c r="M188" i="3"/>
  <c r="L188" i="3"/>
  <c r="K188" i="3"/>
  <c r="H188" i="3"/>
  <c r="F188" i="3"/>
  <c r="E188" i="3"/>
  <c r="G188" i="3" s="1"/>
  <c r="J188" i="3" s="1"/>
  <c r="C188" i="3"/>
  <c r="B188" i="3"/>
  <c r="O187" i="3"/>
  <c r="N187" i="3"/>
  <c r="M187" i="3"/>
  <c r="L187" i="3"/>
  <c r="K187" i="3"/>
  <c r="H187" i="3"/>
  <c r="F187" i="3"/>
  <c r="E187" i="3"/>
  <c r="G187" i="3" s="1"/>
  <c r="J187" i="3" s="1"/>
  <c r="C187" i="3"/>
  <c r="B187" i="3"/>
  <c r="O186" i="3"/>
  <c r="N186" i="3"/>
  <c r="M186" i="3"/>
  <c r="L186" i="3"/>
  <c r="K186" i="3"/>
  <c r="H186" i="3"/>
  <c r="F186" i="3"/>
  <c r="E186" i="3"/>
  <c r="G186" i="3" s="1"/>
  <c r="J186" i="3" s="1"/>
  <c r="C186" i="3"/>
  <c r="B186" i="3"/>
  <c r="O185" i="3"/>
  <c r="N185" i="3"/>
  <c r="M185" i="3"/>
  <c r="L185" i="3"/>
  <c r="K185" i="3"/>
  <c r="H185" i="3"/>
  <c r="F185" i="3"/>
  <c r="E185" i="3"/>
  <c r="G185" i="3" s="1"/>
  <c r="J185" i="3" s="1"/>
  <c r="C185" i="3"/>
  <c r="B185" i="3"/>
  <c r="O184" i="3"/>
  <c r="N184" i="3"/>
  <c r="M184" i="3"/>
  <c r="L184" i="3"/>
  <c r="K184" i="3"/>
  <c r="H184" i="3"/>
  <c r="F184" i="3"/>
  <c r="E184" i="3"/>
  <c r="G184" i="3" s="1"/>
  <c r="J184" i="3" s="1"/>
  <c r="C184" i="3"/>
  <c r="B184" i="3"/>
  <c r="O183" i="3"/>
  <c r="N183" i="3"/>
  <c r="M183" i="3"/>
  <c r="L183" i="3"/>
  <c r="K183" i="3"/>
  <c r="H183" i="3"/>
  <c r="F183" i="3"/>
  <c r="E183" i="3"/>
  <c r="G183" i="3" s="1"/>
  <c r="J183" i="3" s="1"/>
  <c r="C183" i="3"/>
  <c r="B183" i="3"/>
  <c r="O182" i="3"/>
  <c r="N182" i="3"/>
  <c r="M182" i="3"/>
  <c r="L182" i="3"/>
  <c r="K182" i="3"/>
  <c r="H182" i="3"/>
  <c r="F182" i="3"/>
  <c r="E182" i="3"/>
  <c r="G182" i="3" s="1"/>
  <c r="J182" i="3" s="1"/>
  <c r="C182" i="3"/>
  <c r="B182" i="3"/>
  <c r="O181" i="3"/>
  <c r="N181" i="3"/>
  <c r="M181" i="3"/>
  <c r="L181" i="3"/>
  <c r="K181" i="3"/>
  <c r="H181" i="3"/>
  <c r="F181" i="3"/>
  <c r="E181" i="3"/>
  <c r="G181" i="3" s="1"/>
  <c r="J181" i="3" s="1"/>
  <c r="C181" i="3"/>
  <c r="B181" i="3"/>
  <c r="O180" i="3"/>
  <c r="N180" i="3"/>
  <c r="M180" i="3"/>
  <c r="L180" i="3"/>
  <c r="K180" i="3"/>
  <c r="H180" i="3"/>
  <c r="F180" i="3"/>
  <c r="E180" i="3"/>
  <c r="G180" i="3" s="1"/>
  <c r="J180" i="3" s="1"/>
  <c r="C180" i="3"/>
  <c r="B180" i="3"/>
  <c r="O179" i="3"/>
  <c r="N179" i="3"/>
  <c r="M179" i="3"/>
  <c r="L179" i="3"/>
  <c r="K179" i="3"/>
  <c r="H179" i="3"/>
  <c r="F179" i="3"/>
  <c r="E179" i="3"/>
  <c r="G179" i="3" s="1"/>
  <c r="J179" i="3" s="1"/>
  <c r="C179" i="3"/>
  <c r="B179" i="3"/>
  <c r="O178" i="3"/>
  <c r="N178" i="3"/>
  <c r="M178" i="3"/>
  <c r="L178" i="3"/>
  <c r="K178" i="3"/>
  <c r="H178" i="3"/>
  <c r="F178" i="3"/>
  <c r="E178" i="3"/>
  <c r="G178" i="3" s="1"/>
  <c r="J178" i="3" s="1"/>
  <c r="C178" i="3"/>
  <c r="B178" i="3"/>
  <c r="O177" i="3"/>
  <c r="N177" i="3"/>
  <c r="M177" i="3"/>
  <c r="L177" i="3"/>
  <c r="K177" i="3"/>
  <c r="H177" i="3"/>
  <c r="F177" i="3"/>
  <c r="E177" i="3"/>
  <c r="G177" i="3" s="1"/>
  <c r="J177" i="3" s="1"/>
  <c r="C177" i="3"/>
  <c r="B177" i="3"/>
  <c r="O176" i="3"/>
  <c r="N176" i="3"/>
  <c r="M176" i="3"/>
  <c r="L176" i="3"/>
  <c r="K176" i="3"/>
  <c r="H176" i="3"/>
  <c r="F176" i="3"/>
  <c r="E176" i="3"/>
  <c r="G176" i="3" s="1"/>
  <c r="J176" i="3" s="1"/>
  <c r="C176" i="3"/>
  <c r="B176" i="3"/>
  <c r="O175" i="3"/>
  <c r="N175" i="3"/>
  <c r="M175" i="3"/>
  <c r="L175" i="3"/>
  <c r="K175" i="3"/>
  <c r="H175" i="3"/>
  <c r="F175" i="3"/>
  <c r="E175" i="3"/>
  <c r="G175" i="3" s="1"/>
  <c r="J175" i="3" s="1"/>
  <c r="C175" i="3"/>
  <c r="B175" i="3"/>
  <c r="O174" i="3"/>
  <c r="N174" i="3"/>
  <c r="M174" i="3"/>
  <c r="L174" i="3"/>
  <c r="K174" i="3"/>
  <c r="H174" i="3"/>
  <c r="F174" i="3"/>
  <c r="E174" i="3"/>
  <c r="G174" i="3" s="1"/>
  <c r="J174" i="3" s="1"/>
  <c r="C174" i="3"/>
  <c r="B174" i="3"/>
  <c r="O173" i="3"/>
  <c r="N173" i="3"/>
  <c r="M173" i="3"/>
  <c r="L173" i="3"/>
  <c r="K173" i="3"/>
  <c r="H173" i="3"/>
  <c r="F173" i="3"/>
  <c r="E173" i="3"/>
  <c r="G173" i="3" s="1"/>
  <c r="J173" i="3" s="1"/>
  <c r="C173" i="3"/>
  <c r="B173" i="3"/>
  <c r="O172" i="3"/>
  <c r="N172" i="3"/>
  <c r="M172" i="3"/>
  <c r="L172" i="3"/>
  <c r="K172" i="3"/>
  <c r="H172" i="3"/>
  <c r="F172" i="3"/>
  <c r="E172" i="3"/>
  <c r="G172" i="3" s="1"/>
  <c r="J172" i="3" s="1"/>
  <c r="C172" i="3"/>
  <c r="B172" i="3"/>
  <c r="O171" i="3"/>
  <c r="N171" i="3"/>
  <c r="M171" i="3"/>
  <c r="L171" i="3"/>
  <c r="K171" i="3"/>
  <c r="H171" i="3"/>
  <c r="F171" i="3"/>
  <c r="E171" i="3"/>
  <c r="G171" i="3" s="1"/>
  <c r="J171" i="3" s="1"/>
  <c r="C171" i="3"/>
  <c r="B171" i="3"/>
  <c r="O170" i="3"/>
  <c r="N170" i="3"/>
  <c r="M170" i="3"/>
  <c r="L170" i="3"/>
  <c r="K170" i="3"/>
  <c r="H170" i="3"/>
  <c r="F170" i="3"/>
  <c r="E170" i="3"/>
  <c r="G170" i="3" s="1"/>
  <c r="J170" i="3" s="1"/>
  <c r="C170" i="3"/>
  <c r="B170" i="3"/>
  <c r="O169" i="3"/>
  <c r="N169" i="3"/>
  <c r="M169" i="3"/>
  <c r="L169" i="3"/>
  <c r="K169" i="3"/>
  <c r="H169" i="3"/>
  <c r="F169" i="3"/>
  <c r="E169" i="3"/>
  <c r="G169" i="3" s="1"/>
  <c r="J169" i="3" s="1"/>
  <c r="C169" i="3"/>
  <c r="B169" i="3"/>
  <c r="O168" i="3"/>
  <c r="N168" i="3"/>
  <c r="M168" i="3"/>
  <c r="L168" i="3"/>
  <c r="K168" i="3"/>
  <c r="H168" i="3"/>
  <c r="F168" i="3"/>
  <c r="E168" i="3"/>
  <c r="G168" i="3" s="1"/>
  <c r="J168" i="3" s="1"/>
  <c r="C168" i="3"/>
  <c r="B168" i="3"/>
  <c r="O167" i="3"/>
  <c r="N167" i="3"/>
  <c r="M167" i="3"/>
  <c r="L167" i="3"/>
  <c r="K167" i="3"/>
  <c r="H167" i="3"/>
  <c r="F167" i="3"/>
  <c r="E167" i="3"/>
  <c r="G167" i="3" s="1"/>
  <c r="J167" i="3" s="1"/>
  <c r="C167" i="3"/>
  <c r="B167" i="3"/>
  <c r="O166" i="3"/>
  <c r="N166" i="3"/>
  <c r="M166" i="3"/>
  <c r="L166" i="3"/>
  <c r="K166" i="3"/>
  <c r="H166" i="3"/>
  <c r="F166" i="3"/>
  <c r="E166" i="3"/>
  <c r="G166" i="3" s="1"/>
  <c r="J166" i="3" s="1"/>
  <c r="C166" i="3"/>
  <c r="B166" i="3"/>
  <c r="O165" i="3"/>
  <c r="N165" i="3"/>
  <c r="M165" i="3"/>
  <c r="L165" i="3"/>
  <c r="K165" i="3"/>
  <c r="H165" i="3"/>
  <c r="F165" i="3"/>
  <c r="E165" i="3"/>
  <c r="G165" i="3" s="1"/>
  <c r="J165" i="3" s="1"/>
  <c r="C165" i="3"/>
  <c r="B165" i="3"/>
  <c r="O164" i="3"/>
  <c r="N164" i="3"/>
  <c r="M164" i="3"/>
  <c r="L164" i="3"/>
  <c r="K164" i="3"/>
  <c r="H164" i="3"/>
  <c r="F164" i="3"/>
  <c r="E164" i="3"/>
  <c r="G164" i="3" s="1"/>
  <c r="J164" i="3" s="1"/>
  <c r="C164" i="3"/>
  <c r="B164" i="3"/>
  <c r="O163" i="3"/>
  <c r="N163" i="3"/>
  <c r="M163" i="3"/>
  <c r="L163" i="3"/>
  <c r="K163" i="3"/>
  <c r="H163" i="3"/>
  <c r="F163" i="3"/>
  <c r="E163" i="3"/>
  <c r="G163" i="3" s="1"/>
  <c r="J163" i="3" s="1"/>
  <c r="C163" i="3"/>
  <c r="B163" i="3"/>
  <c r="O162" i="3"/>
  <c r="N162" i="3"/>
  <c r="M162" i="3"/>
  <c r="L162" i="3"/>
  <c r="K162" i="3"/>
  <c r="H162" i="3"/>
  <c r="F162" i="3"/>
  <c r="E162" i="3"/>
  <c r="G162" i="3" s="1"/>
  <c r="J162" i="3" s="1"/>
  <c r="C162" i="3"/>
  <c r="B162" i="3"/>
  <c r="O161" i="3"/>
  <c r="N161" i="3"/>
  <c r="M161" i="3"/>
  <c r="L161" i="3"/>
  <c r="K161" i="3"/>
  <c r="H161" i="3"/>
  <c r="F161" i="3"/>
  <c r="E161" i="3"/>
  <c r="G161" i="3" s="1"/>
  <c r="J161" i="3" s="1"/>
  <c r="C161" i="3"/>
  <c r="B161" i="3"/>
  <c r="O160" i="3"/>
  <c r="N160" i="3"/>
  <c r="M160" i="3"/>
  <c r="L160" i="3"/>
  <c r="K160" i="3"/>
  <c r="H160" i="3"/>
  <c r="F160" i="3"/>
  <c r="E160" i="3"/>
  <c r="G160" i="3" s="1"/>
  <c r="J160" i="3" s="1"/>
  <c r="C160" i="3"/>
  <c r="B160" i="3"/>
  <c r="O159" i="3"/>
  <c r="N159" i="3"/>
  <c r="M159" i="3"/>
  <c r="L159" i="3"/>
  <c r="K159" i="3"/>
  <c r="H159" i="3"/>
  <c r="F159" i="3"/>
  <c r="E159" i="3"/>
  <c r="G159" i="3" s="1"/>
  <c r="J159" i="3" s="1"/>
  <c r="C159" i="3"/>
  <c r="B159" i="3"/>
  <c r="O158" i="3"/>
  <c r="N158" i="3"/>
  <c r="M158" i="3"/>
  <c r="L158" i="3"/>
  <c r="K158" i="3"/>
  <c r="H158" i="3"/>
  <c r="F158" i="3"/>
  <c r="E158" i="3"/>
  <c r="G158" i="3" s="1"/>
  <c r="J158" i="3" s="1"/>
  <c r="C158" i="3"/>
  <c r="B158" i="3"/>
  <c r="O157" i="3"/>
  <c r="N157" i="3"/>
  <c r="M157" i="3"/>
  <c r="L157" i="3"/>
  <c r="K157" i="3"/>
  <c r="H157" i="3"/>
  <c r="F157" i="3"/>
  <c r="E157" i="3"/>
  <c r="G157" i="3" s="1"/>
  <c r="J157" i="3" s="1"/>
  <c r="C157" i="3"/>
  <c r="B157" i="3"/>
  <c r="O156" i="3"/>
  <c r="N156" i="3"/>
  <c r="M156" i="3"/>
  <c r="L156" i="3"/>
  <c r="K156" i="3"/>
  <c r="H156" i="3"/>
  <c r="F156" i="3"/>
  <c r="E156" i="3"/>
  <c r="G156" i="3" s="1"/>
  <c r="J156" i="3" s="1"/>
  <c r="C156" i="3"/>
  <c r="B156" i="3"/>
  <c r="O155" i="3"/>
  <c r="N155" i="3"/>
  <c r="M155" i="3"/>
  <c r="L155" i="3"/>
  <c r="K155" i="3"/>
  <c r="H155" i="3"/>
  <c r="F155" i="3"/>
  <c r="E155" i="3"/>
  <c r="G155" i="3" s="1"/>
  <c r="J155" i="3" s="1"/>
  <c r="C155" i="3"/>
  <c r="B155" i="3"/>
  <c r="O154" i="3"/>
  <c r="N154" i="3"/>
  <c r="M154" i="3"/>
  <c r="L154" i="3"/>
  <c r="K154" i="3"/>
  <c r="H154" i="3"/>
  <c r="F154" i="3"/>
  <c r="E154" i="3"/>
  <c r="G154" i="3" s="1"/>
  <c r="J154" i="3" s="1"/>
  <c r="C154" i="3"/>
  <c r="B154" i="3"/>
  <c r="O153" i="3"/>
  <c r="N153" i="3"/>
  <c r="M153" i="3"/>
  <c r="L153" i="3"/>
  <c r="K153" i="3"/>
  <c r="H153" i="3"/>
  <c r="F153" i="3"/>
  <c r="E153" i="3"/>
  <c r="G153" i="3" s="1"/>
  <c r="J153" i="3" s="1"/>
  <c r="C153" i="3"/>
  <c r="B153" i="3"/>
  <c r="O152" i="3"/>
  <c r="N152" i="3"/>
  <c r="M152" i="3"/>
  <c r="L152" i="3"/>
  <c r="K152" i="3"/>
  <c r="H152" i="3"/>
  <c r="F152" i="3"/>
  <c r="E152" i="3"/>
  <c r="G152" i="3" s="1"/>
  <c r="J152" i="3" s="1"/>
  <c r="C152" i="3"/>
  <c r="B152" i="3"/>
  <c r="O151" i="3"/>
  <c r="N151" i="3"/>
  <c r="M151" i="3"/>
  <c r="L151" i="3"/>
  <c r="K151" i="3"/>
  <c r="H151" i="3"/>
  <c r="F151" i="3"/>
  <c r="E151" i="3"/>
  <c r="G151" i="3" s="1"/>
  <c r="J151" i="3" s="1"/>
  <c r="C151" i="3"/>
  <c r="B151" i="3"/>
  <c r="O150" i="3"/>
  <c r="N150" i="3"/>
  <c r="M150" i="3"/>
  <c r="L150" i="3"/>
  <c r="K150" i="3"/>
  <c r="H150" i="3"/>
  <c r="F150" i="3"/>
  <c r="E150" i="3"/>
  <c r="G150" i="3" s="1"/>
  <c r="J150" i="3" s="1"/>
  <c r="C150" i="3"/>
  <c r="B150" i="3"/>
  <c r="O149" i="3"/>
  <c r="N149" i="3"/>
  <c r="M149" i="3"/>
  <c r="L149" i="3"/>
  <c r="K149" i="3"/>
  <c r="H149" i="3"/>
  <c r="F149" i="3"/>
  <c r="E149" i="3"/>
  <c r="G149" i="3" s="1"/>
  <c r="J149" i="3" s="1"/>
  <c r="C149" i="3"/>
  <c r="B149" i="3"/>
  <c r="O148" i="3"/>
  <c r="N148" i="3"/>
  <c r="M148" i="3"/>
  <c r="L148" i="3"/>
  <c r="K148" i="3"/>
  <c r="H148" i="3"/>
  <c r="F148" i="3"/>
  <c r="E148" i="3"/>
  <c r="G148" i="3" s="1"/>
  <c r="J148" i="3" s="1"/>
  <c r="C148" i="3"/>
  <c r="B148" i="3"/>
  <c r="O147" i="3"/>
  <c r="N147" i="3"/>
  <c r="M147" i="3"/>
  <c r="L147" i="3"/>
  <c r="K147" i="3"/>
  <c r="H147" i="3"/>
  <c r="F147" i="3"/>
  <c r="E147" i="3"/>
  <c r="G147" i="3" s="1"/>
  <c r="J147" i="3" s="1"/>
  <c r="C147" i="3"/>
  <c r="B147" i="3"/>
  <c r="O146" i="3"/>
  <c r="N146" i="3"/>
  <c r="M146" i="3"/>
  <c r="L146" i="3"/>
  <c r="K146" i="3"/>
  <c r="H146" i="3"/>
  <c r="F146" i="3"/>
  <c r="E146" i="3"/>
  <c r="G146" i="3" s="1"/>
  <c r="J146" i="3" s="1"/>
  <c r="C146" i="3"/>
  <c r="B146" i="3"/>
  <c r="O145" i="3"/>
  <c r="N145" i="3"/>
  <c r="M145" i="3"/>
  <c r="L145" i="3"/>
  <c r="K145" i="3"/>
  <c r="H145" i="3"/>
  <c r="F145" i="3"/>
  <c r="E145" i="3"/>
  <c r="G145" i="3" s="1"/>
  <c r="J145" i="3" s="1"/>
  <c r="C145" i="3"/>
  <c r="B145" i="3"/>
  <c r="O144" i="3"/>
  <c r="N144" i="3"/>
  <c r="M144" i="3"/>
  <c r="L144" i="3"/>
  <c r="K144" i="3"/>
  <c r="H144" i="3"/>
  <c r="F144" i="3"/>
  <c r="E144" i="3"/>
  <c r="G144" i="3" s="1"/>
  <c r="J144" i="3" s="1"/>
  <c r="C144" i="3"/>
  <c r="B144" i="3"/>
  <c r="O143" i="3"/>
  <c r="N143" i="3"/>
  <c r="M143" i="3"/>
  <c r="L143" i="3"/>
  <c r="K143" i="3"/>
  <c r="H143" i="3"/>
  <c r="F143" i="3"/>
  <c r="E143" i="3"/>
  <c r="G143" i="3" s="1"/>
  <c r="J143" i="3" s="1"/>
  <c r="C143" i="3"/>
  <c r="B143" i="3"/>
  <c r="O142" i="3"/>
  <c r="N142" i="3"/>
  <c r="M142" i="3"/>
  <c r="L142" i="3"/>
  <c r="K142" i="3"/>
  <c r="H142" i="3"/>
  <c r="F142" i="3"/>
  <c r="E142" i="3"/>
  <c r="G142" i="3" s="1"/>
  <c r="J142" i="3" s="1"/>
  <c r="C142" i="3"/>
  <c r="B142" i="3"/>
  <c r="O141" i="3"/>
  <c r="N141" i="3"/>
  <c r="M141" i="3"/>
  <c r="L141" i="3"/>
  <c r="K141" i="3"/>
  <c r="H141" i="3"/>
  <c r="F141" i="3"/>
  <c r="E141" i="3"/>
  <c r="G141" i="3" s="1"/>
  <c r="J141" i="3" s="1"/>
  <c r="C141" i="3"/>
  <c r="B141" i="3"/>
  <c r="O140" i="3"/>
  <c r="N140" i="3"/>
  <c r="M140" i="3"/>
  <c r="L140" i="3"/>
  <c r="K140" i="3"/>
  <c r="H140" i="3"/>
  <c r="F140" i="3"/>
  <c r="E140" i="3"/>
  <c r="G140" i="3" s="1"/>
  <c r="J140" i="3" s="1"/>
  <c r="C140" i="3"/>
  <c r="B140" i="3"/>
  <c r="O139" i="3"/>
  <c r="N139" i="3"/>
  <c r="M139" i="3"/>
  <c r="L139" i="3"/>
  <c r="K139" i="3"/>
  <c r="H139" i="3"/>
  <c r="F139" i="3"/>
  <c r="E139" i="3"/>
  <c r="G139" i="3" s="1"/>
  <c r="J139" i="3" s="1"/>
  <c r="C139" i="3"/>
  <c r="B139" i="3"/>
  <c r="O138" i="3"/>
  <c r="N138" i="3"/>
  <c r="M138" i="3"/>
  <c r="L138" i="3"/>
  <c r="K138" i="3"/>
  <c r="H138" i="3"/>
  <c r="F138" i="3"/>
  <c r="E138" i="3"/>
  <c r="G138" i="3" s="1"/>
  <c r="J138" i="3" s="1"/>
  <c r="C138" i="3"/>
  <c r="B138" i="3"/>
  <c r="O137" i="3"/>
  <c r="N137" i="3"/>
  <c r="M137" i="3"/>
  <c r="L137" i="3"/>
  <c r="K137" i="3"/>
  <c r="H137" i="3"/>
  <c r="F137" i="3"/>
  <c r="E137" i="3"/>
  <c r="G137" i="3" s="1"/>
  <c r="J137" i="3" s="1"/>
  <c r="C137" i="3"/>
  <c r="B137" i="3"/>
  <c r="O136" i="3"/>
  <c r="N136" i="3"/>
  <c r="M136" i="3"/>
  <c r="L136" i="3"/>
  <c r="K136" i="3"/>
  <c r="H136" i="3"/>
  <c r="F136" i="3"/>
  <c r="E136" i="3"/>
  <c r="G136" i="3" s="1"/>
  <c r="J136" i="3" s="1"/>
  <c r="C136" i="3"/>
  <c r="B136" i="3"/>
  <c r="O135" i="3"/>
  <c r="N135" i="3"/>
  <c r="M135" i="3"/>
  <c r="L135" i="3"/>
  <c r="K135" i="3"/>
  <c r="H135" i="3"/>
  <c r="F135" i="3"/>
  <c r="E135" i="3"/>
  <c r="G135" i="3" s="1"/>
  <c r="J135" i="3" s="1"/>
  <c r="C135" i="3"/>
  <c r="B135" i="3"/>
  <c r="O134" i="3"/>
  <c r="N134" i="3"/>
  <c r="M134" i="3"/>
  <c r="L134" i="3"/>
  <c r="K134" i="3"/>
  <c r="H134" i="3"/>
  <c r="F134" i="3"/>
  <c r="E134" i="3"/>
  <c r="G134" i="3" s="1"/>
  <c r="J134" i="3" s="1"/>
  <c r="C134" i="3"/>
  <c r="B134" i="3"/>
  <c r="O133" i="3"/>
  <c r="N133" i="3"/>
  <c r="M133" i="3"/>
  <c r="L133" i="3"/>
  <c r="K133" i="3"/>
  <c r="H133" i="3"/>
  <c r="F133" i="3"/>
  <c r="E133" i="3"/>
  <c r="G133" i="3" s="1"/>
  <c r="J133" i="3" s="1"/>
  <c r="C133" i="3"/>
  <c r="B133" i="3"/>
  <c r="O132" i="3"/>
  <c r="N132" i="3"/>
  <c r="M132" i="3"/>
  <c r="L132" i="3"/>
  <c r="K132" i="3"/>
  <c r="H132" i="3"/>
  <c r="F132" i="3"/>
  <c r="E132" i="3"/>
  <c r="G132" i="3" s="1"/>
  <c r="J132" i="3" s="1"/>
  <c r="C132" i="3"/>
  <c r="B132" i="3"/>
  <c r="O131" i="3"/>
  <c r="N131" i="3"/>
  <c r="M131" i="3"/>
  <c r="L131" i="3"/>
  <c r="K131" i="3"/>
  <c r="H131" i="3"/>
  <c r="F131" i="3"/>
  <c r="E131" i="3"/>
  <c r="G131" i="3" s="1"/>
  <c r="J131" i="3" s="1"/>
  <c r="C131" i="3"/>
  <c r="B131" i="3"/>
  <c r="O130" i="3"/>
  <c r="N130" i="3"/>
  <c r="M130" i="3"/>
  <c r="L130" i="3"/>
  <c r="K130" i="3"/>
  <c r="H130" i="3"/>
  <c r="F130" i="3"/>
  <c r="E130" i="3"/>
  <c r="G130" i="3" s="1"/>
  <c r="J130" i="3" s="1"/>
  <c r="C130" i="3"/>
  <c r="B130" i="3"/>
  <c r="O129" i="3"/>
  <c r="N129" i="3"/>
  <c r="M129" i="3"/>
  <c r="L129" i="3"/>
  <c r="K129" i="3"/>
  <c r="H129" i="3"/>
  <c r="F129" i="3"/>
  <c r="E129" i="3"/>
  <c r="G129" i="3" s="1"/>
  <c r="J129" i="3" s="1"/>
  <c r="C129" i="3"/>
  <c r="B129" i="3"/>
  <c r="O128" i="3"/>
  <c r="N128" i="3"/>
  <c r="M128" i="3"/>
  <c r="L128" i="3"/>
  <c r="K128" i="3"/>
  <c r="H128" i="3"/>
  <c r="F128" i="3"/>
  <c r="E128" i="3"/>
  <c r="G128" i="3" s="1"/>
  <c r="J128" i="3" s="1"/>
  <c r="C128" i="3"/>
  <c r="B128" i="3"/>
  <c r="O127" i="3"/>
  <c r="N127" i="3"/>
  <c r="M127" i="3"/>
  <c r="L127" i="3"/>
  <c r="K127" i="3"/>
  <c r="H127" i="3"/>
  <c r="F127" i="3"/>
  <c r="E127" i="3"/>
  <c r="G127" i="3" s="1"/>
  <c r="J127" i="3" s="1"/>
  <c r="C127" i="3"/>
  <c r="B127" i="3"/>
  <c r="O126" i="3"/>
  <c r="N126" i="3"/>
  <c r="M126" i="3"/>
  <c r="L126" i="3"/>
  <c r="K126" i="3"/>
  <c r="H126" i="3"/>
  <c r="F126" i="3"/>
  <c r="E126" i="3"/>
  <c r="G126" i="3" s="1"/>
  <c r="J126" i="3" s="1"/>
  <c r="C126" i="3"/>
  <c r="B126" i="3"/>
  <c r="O125" i="3"/>
  <c r="N125" i="3"/>
  <c r="M125" i="3"/>
  <c r="L125" i="3"/>
  <c r="K125" i="3"/>
  <c r="H125" i="3"/>
  <c r="I125" i="3" s="1"/>
  <c r="F125" i="3"/>
  <c r="E125" i="3"/>
  <c r="G125" i="3" s="1"/>
  <c r="J125" i="3" s="1"/>
  <c r="C125" i="3"/>
  <c r="B125" i="3"/>
  <c r="O124" i="3"/>
  <c r="N124" i="3"/>
  <c r="M124" i="3"/>
  <c r="L124" i="3"/>
  <c r="K124" i="3"/>
  <c r="H124" i="3"/>
  <c r="F124" i="3"/>
  <c r="E124" i="3"/>
  <c r="G124" i="3" s="1"/>
  <c r="J124" i="3" s="1"/>
  <c r="C124" i="3"/>
  <c r="B124" i="3"/>
  <c r="O123" i="3"/>
  <c r="N123" i="3"/>
  <c r="M123" i="3"/>
  <c r="L123" i="3"/>
  <c r="K123" i="3"/>
  <c r="H123" i="3"/>
  <c r="F123" i="3"/>
  <c r="E123" i="3"/>
  <c r="G123" i="3" s="1"/>
  <c r="J123" i="3" s="1"/>
  <c r="C123" i="3"/>
  <c r="B123" i="3"/>
  <c r="O122" i="3"/>
  <c r="N122" i="3"/>
  <c r="M122" i="3"/>
  <c r="L122" i="3"/>
  <c r="K122" i="3"/>
  <c r="H122" i="3"/>
  <c r="F122" i="3"/>
  <c r="E122" i="3"/>
  <c r="G122" i="3" s="1"/>
  <c r="J122" i="3" s="1"/>
  <c r="C122" i="3"/>
  <c r="B122" i="3"/>
  <c r="O121" i="3"/>
  <c r="N121" i="3"/>
  <c r="M121" i="3"/>
  <c r="L121" i="3"/>
  <c r="K121" i="3"/>
  <c r="H121" i="3"/>
  <c r="F121" i="3"/>
  <c r="E121" i="3"/>
  <c r="G121" i="3" s="1"/>
  <c r="J121" i="3" s="1"/>
  <c r="C121" i="3"/>
  <c r="B121" i="3"/>
  <c r="O120" i="3"/>
  <c r="N120" i="3"/>
  <c r="M120" i="3"/>
  <c r="L120" i="3"/>
  <c r="K120" i="3"/>
  <c r="H120" i="3"/>
  <c r="F120" i="3"/>
  <c r="E120" i="3"/>
  <c r="G120" i="3" s="1"/>
  <c r="J120" i="3" s="1"/>
  <c r="C120" i="3"/>
  <c r="B120" i="3"/>
  <c r="O119" i="3"/>
  <c r="N119" i="3"/>
  <c r="M119" i="3"/>
  <c r="L119" i="3"/>
  <c r="K119" i="3"/>
  <c r="H119" i="3"/>
  <c r="F119" i="3"/>
  <c r="E119" i="3"/>
  <c r="G119" i="3" s="1"/>
  <c r="J119" i="3" s="1"/>
  <c r="C119" i="3"/>
  <c r="B119" i="3"/>
  <c r="O118" i="3"/>
  <c r="N118" i="3"/>
  <c r="M118" i="3"/>
  <c r="L118" i="3"/>
  <c r="K118" i="3"/>
  <c r="H118" i="3"/>
  <c r="F118" i="3"/>
  <c r="E118" i="3"/>
  <c r="G118" i="3" s="1"/>
  <c r="J118" i="3" s="1"/>
  <c r="C118" i="3"/>
  <c r="B118" i="3"/>
  <c r="O117" i="3"/>
  <c r="N117" i="3"/>
  <c r="M117" i="3"/>
  <c r="L117" i="3"/>
  <c r="K117" i="3"/>
  <c r="H117" i="3"/>
  <c r="F117" i="3"/>
  <c r="E117" i="3"/>
  <c r="G117" i="3" s="1"/>
  <c r="J117" i="3" s="1"/>
  <c r="C117" i="3"/>
  <c r="B117" i="3"/>
  <c r="O116" i="3"/>
  <c r="N116" i="3"/>
  <c r="M116" i="3"/>
  <c r="L116" i="3"/>
  <c r="K116" i="3"/>
  <c r="H116" i="3"/>
  <c r="F116" i="3"/>
  <c r="E116" i="3"/>
  <c r="G116" i="3" s="1"/>
  <c r="J116" i="3" s="1"/>
  <c r="C116" i="3"/>
  <c r="B116" i="3"/>
  <c r="O115" i="3"/>
  <c r="N115" i="3"/>
  <c r="M115" i="3"/>
  <c r="L115" i="3"/>
  <c r="K115" i="3"/>
  <c r="H115" i="3"/>
  <c r="F115" i="3"/>
  <c r="E115" i="3"/>
  <c r="G115" i="3" s="1"/>
  <c r="J115" i="3" s="1"/>
  <c r="C115" i="3"/>
  <c r="B115" i="3"/>
  <c r="O114" i="3"/>
  <c r="N114" i="3"/>
  <c r="M114" i="3"/>
  <c r="L114" i="3"/>
  <c r="K114" i="3"/>
  <c r="H114" i="3"/>
  <c r="F114" i="3"/>
  <c r="E114" i="3"/>
  <c r="G114" i="3" s="1"/>
  <c r="J114" i="3" s="1"/>
  <c r="C114" i="3"/>
  <c r="B114" i="3"/>
  <c r="O113" i="3"/>
  <c r="N113" i="3"/>
  <c r="M113" i="3"/>
  <c r="L113" i="3"/>
  <c r="K113" i="3"/>
  <c r="H113" i="3"/>
  <c r="F113" i="3"/>
  <c r="E113" i="3"/>
  <c r="G113" i="3" s="1"/>
  <c r="J113" i="3" s="1"/>
  <c r="C113" i="3"/>
  <c r="B113" i="3"/>
  <c r="O112" i="3"/>
  <c r="N112" i="3"/>
  <c r="M112" i="3"/>
  <c r="L112" i="3"/>
  <c r="K112" i="3"/>
  <c r="H112" i="3"/>
  <c r="F112" i="3"/>
  <c r="E112" i="3"/>
  <c r="G112" i="3" s="1"/>
  <c r="J112" i="3" s="1"/>
  <c r="C112" i="3"/>
  <c r="B112" i="3"/>
  <c r="O111" i="3"/>
  <c r="N111" i="3"/>
  <c r="M111" i="3"/>
  <c r="L111" i="3"/>
  <c r="K111" i="3"/>
  <c r="H111" i="3"/>
  <c r="F111" i="3"/>
  <c r="E111" i="3"/>
  <c r="G111" i="3" s="1"/>
  <c r="J111" i="3" s="1"/>
  <c r="C111" i="3"/>
  <c r="B111" i="3"/>
  <c r="O110" i="3"/>
  <c r="N110" i="3"/>
  <c r="M110" i="3"/>
  <c r="L110" i="3"/>
  <c r="K110" i="3"/>
  <c r="H110" i="3"/>
  <c r="F110" i="3"/>
  <c r="E110" i="3"/>
  <c r="G110" i="3" s="1"/>
  <c r="J110" i="3" s="1"/>
  <c r="C110" i="3"/>
  <c r="B110" i="3"/>
  <c r="O109" i="3"/>
  <c r="N109" i="3"/>
  <c r="M109" i="3"/>
  <c r="L109" i="3"/>
  <c r="K109" i="3"/>
  <c r="H109" i="3"/>
  <c r="F109" i="3"/>
  <c r="E109" i="3"/>
  <c r="G109" i="3" s="1"/>
  <c r="J109" i="3" s="1"/>
  <c r="C109" i="3"/>
  <c r="B109" i="3"/>
  <c r="O108" i="3"/>
  <c r="N108" i="3"/>
  <c r="M108" i="3"/>
  <c r="L108" i="3"/>
  <c r="K108" i="3"/>
  <c r="H108" i="3"/>
  <c r="F108" i="3"/>
  <c r="E108" i="3"/>
  <c r="G108" i="3" s="1"/>
  <c r="J108" i="3" s="1"/>
  <c r="C108" i="3"/>
  <c r="B108" i="3"/>
  <c r="O107" i="3"/>
  <c r="N107" i="3"/>
  <c r="M107" i="3"/>
  <c r="L107" i="3"/>
  <c r="K107" i="3"/>
  <c r="H107" i="3"/>
  <c r="F107" i="3"/>
  <c r="E107" i="3"/>
  <c r="G107" i="3" s="1"/>
  <c r="J107" i="3" s="1"/>
  <c r="C107" i="3"/>
  <c r="B107" i="3"/>
  <c r="O106" i="3"/>
  <c r="N106" i="3"/>
  <c r="M106" i="3"/>
  <c r="L106" i="3"/>
  <c r="K106" i="3"/>
  <c r="H106" i="3"/>
  <c r="F106" i="3"/>
  <c r="E106" i="3"/>
  <c r="G106" i="3" s="1"/>
  <c r="J106" i="3" s="1"/>
  <c r="C106" i="3"/>
  <c r="B106" i="3"/>
  <c r="O105" i="3"/>
  <c r="N105" i="3"/>
  <c r="M105" i="3"/>
  <c r="L105" i="3"/>
  <c r="K105" i="3"/>
  <c r="H105" i="3"/>
  <c r="F105" i="3"/>
  <c r="E105" i="3"/>
  <c r="G105" i="3" s="1"/>
  <c r="J105" i="3" s="1"/>
  <c r="C105" i="3"/>
  <c r="B105" i="3"/>
  <c r="O104" i="3"/>
  <c r="N104" i="3"/>
  <c r="M104" i="3"/>
  <c r="L104" i="3"/>
  <c r="K104" i="3"/>
  <c r="H104" i="3"/>
  <c r="F104" i="3"/>
  <c r="E104" i="3"/>
  <c r="G104" i="3" s="1"/>
  <c r="J104" i="3" s="1"/>
  <c r="C104" i="3"/>
  <c r="B104" i="3"/>
  <c r="O103" i="3"/>
  <c r="N103" i="3"/>
  <c r="M103" i="3"/>
  <c r="L103" i="3"/>
  <c r="K103" i="3"/>
  <c r="H103" i="3"/>
  <c r="F103" i="3"/>
  <c r="E103" i="3"/>
  <c r="G103" i="3" s="1"/>
  <c r="J103" i="3" s="1"/>
  <c r="C103" i="3"/>
  <c r="B103" i="3"/>
  <c r="O102" i="3"/>
  <c r="N102" i="3"/>
  <c r="M102" i="3"/>
  <c r="L102" i="3"/>
  <c r="K102" i="3"/>
  <c r="H102" i="3"/>
  <c r="F102" i="3"/>
  <c r="E102" i="3"/>
  <c r="G102" i="3" s="1"/>
  <c r="J102" i="3" s="1"/>
  <c r="C102" i="3"/>
  <c r="B102" i="3"/>
  <c r="O101" i="3"/>
  <c r="N101" i="3"/>
  <c r="M101" i="3"/>
  <c r="L101" i="3"/>
  <c r="K101" i="3"/>
  <c r="H101" i="3"/>
  <c r="F101" i="3"/>
  <c r="E101" i="3"/>
  <c r="G101" i="3" s="1"/>
  <c r="J101" i="3" s="1"/>
  <c r="C101" i="3"/>
  <c r="B101" i="3"/>
  <c r="O100" i="3"/>
  <c r="N100" i="3"/>
  <c r="M100" i="3"/>
  <c r="L100" i="3"/>
  <c r="K100" i="3"/>
  <c r="H100" i="3"/>
  <c r="F100" i="3"/>
  <c r="E100" i="3"/>
  <c r="G100" i="3" s="1"/>
  <c r="J100" i="3" s="1"/>
  <c r="C100" i="3"/>
  <c r="B100" i="3"/>
  <c r="O99" i="3"/>
  <c r="N99" i="3"/>
  <c r="M99" i="3"/>
  <c r="L99" i="3"/>
  <c r="K99" i="3"/>
  <c r="H99" i="3"/>
  <c r="F99" i="3"/>
  <c r="E99" i="3"/>
  <c r="G99" i="3" s="1"/>
  <c r="J99" i="3" s="1"/>
  <c r="C99" i="3"/>
  <c r="B99" i="3"/>
  <c r="O98" i="3"/>
  <c r="N98" i="3"/>
  <c r="M98" i="3"/>
  <c r="L98" i="3"/>
  <c r="K98" i="3"/>
  <c r="H98" i="3"/>
  <c r="F98" i="3"/>
  <c r="E98" i="3"/>
  <c r="G98" i="3" s="1"/>
  <c r="J98" i="3" s="1"/>
  <c r="C98" i="3"/>
  <c r="B98" i="3"/>
  <c r="O97" i="3"/>
  <c r="N97" i="3"/>
  <c r="M97" i="3"/>
  <c r="L97" i="3"/>
  <c r="K97" i="3"/>
  <c r="H97" i="3"/>
  <c r="F97" i="3"/>
  <c r="E97" i="3"/>
  <c r="G97" i="3" s="1"/>
  <c r="J97" i="3" s="1"/>
  <c r="C97" i="3"/>
  <c r="B97" i="3"/>
  <c r="O96" i="3"/>
  <c r="N96" i="3"/>
  <c r="M96" i="3"/>
  <c r="L96" i="3"/>
  <c r="K96" i="3"/>
  <c r="H96" i="3"/>
  <c r="F96" i="3"/>
  <c r="E96" i="3"/>
  <c r="G96" i="3" s="1"/>
  <c r="J96" i="3" s="1"/>
  <c r="C96" i="3"/>
  <c r="B96" i="3"/>
  <c r="O95" i="3"/>
  <c r="N95" i="3"/>
  <c r="M95" i="3"/>
  <c r="L95" i="3"/>
  <c r="K95" i="3"/>
  <c r="H95" i="3"/>
  <c r="F95" i="3"/>
  <c r="E95" i="3"/>
  <c r="G95" i="3" s="1"/>
  <c r="J95" i="3" s="1"/>
  <c r="C95" i="3"/>
  <c r="B95" i="3"/>
  <c r="O94" i="3"/>
  <c r="N94" i="3"/>
  <c r="M94" i="3"/>
  <c r="L94" i="3"/>
  <c r="K94" i="3"/>
  <c r="H94" i="3"/>
  <c r="F94" i="3"/>
  <c r="E94" i="3"/>
  <c r="G94" i="3" s="1"/>
  <c r="J94" i="3" s="1"/>
  <c r="C94" i="3"/>
  <c r="B94" i="3"/>
  <c r="O93" i="3"/>
  <c r="N93" i="3"/>
  <c r="M93" i="3"/>
  <c r="L93" i="3"/>
  <c r="K93" i="3"/>
  <c r="H93" i="3"/>
  <c r="F93" i="3"/>
  <c r="E93" i="3"/>
  <c r="G93" i="3" s="1"/>
  <c r="J93" i="3" s="1"/>
  <c r="C93" i="3"/>
  <c r="B93" i="3"/>
  <c r="O92" i="3"/>
  <c r="N92" i="3"/>
  <c r="M92" i="3"/>
  <c r="L92" i="3"/>
  <c r="K92" i="3"/>
  <c r="H92" i="3"/>
  <c r="F92" i="3"/>
  <c r="E92" i="3"/>
  <c r="G92" i="3" s="1"/>
  <c r="J92" i="3" s="1"/>
  <c r="C92" i="3"/>
  <c r="B92" i="3"/>
  <c r="O91" i="3"/>
  <c r="N91" i="3"/>
  <c r="M91" i="3"/>
  <c r="L91" i="3"/>
  <c r="K91" i="3"/>
  <c r="H91" i="3"/>
  <c r="F91" i="3"/>
  <c r="E91" i="3"/>
  <c r="G91" i="3" s="1"/>
  <c r="J91" i="3" s="1"/>
  <c r="C91" i="3"/>
  <c r="B91" i="3"/>
  <c r="O90" i="3"/>
  <c r="N90" i="3"/>
  <c r="M90" i="3"/>
  <c r="L90" i="3"/>
  <c r="K90" i="3"/>
  <c r="H90" i="3"/>
  <c r="F90" i="3"/>
  <c r="E90" i="3"/>
  <c r="G90" i="3" s="1"/>
  <c r="J90" i="3" s="1"/>
  <c r="C90" i="3"/>
  <c r="B90" i="3"/>
  <c r="O89" i="3"/>
  <c r="N89" i="3"/>
  <c r="M89" i="3"/>
  <c r="L89" i="3"/>
  <c r="K89" i="3"/>
  <c r="H89" i="3"/>
  <c r="F89" i="3"/>
  <c r="E89" i="3"/>
  <c r="G89" i="3" s="1"/>
  <c r="J89" i="3" s="1"/>
  <c r="C89" i="3"/>
  <c r="B89" i="3"/>
  <c r="O88" i="3"/>
  <c r="N88" i="3"/>
  <c r="M88" i="3"/>
  <c r="L88" i="3"/>
  <c r="K88" i="3"/>
  <c r="H88" i="3"/>
  <c r="F88" i="3"/>
  <c r="E88" i="3"/>
  <c r="G88" i="3" s="1"/>
  <c r="J88" i="3" s="1"/>
  <c r="C88" i="3"/>
  <c r="B88" i="3"/>
  <c r="O87" i="3"/>
  <c r="N87" i="3"/>
  <c r="M87" i="3"/>
  <c r="L87" i="3"/>
  <c r="K87" i="3"/>
  <c r="H87" i="3"/>
  <c r="F87" i="3"/>
  <c r="E87" i="3"/>
  <c r="G87" i="3" s="1"/>
  <c r="J87" i="3" s="1"/>
  <c r="C87" i="3"/>
  <c r="B87" i="3"/>
  <c r="O86" i="3"/>
  <c r="N86" i="3"/>
  <c r="M86" i="3"/>
  <c r="L86" i="3"/>
  <c r="K86" i="3"/>
  <c r="H86" i="3"/>
  <c r="F86" i="3"/>
  <c r="E86" i="3"/>
  <c r="G86" i="3" s="1"/>
  <c r="J86" i="3" s="1"/>
  <c r="C86" i="3"/>
  <c r="B86" i="3"/>
  <c r="O85" i="3"/>
  <c r="N85" i="3"/>
  <c r="M85" i="3"/>
  <c r="L85" i="3"/>
  <c r="K85" i="3"/>
  <c r="H85" i="3"/>
  <c r="F85" i="3"/>
  <c r="E85" i="3"/>
  <c r="G85" i="3" s="1"/>
  <c r="J85" i="3" s="1"/>
  <c r="C85" i="3"/>
  <c r="B85" i="3"/>
  <c r="O84" i="3"/>
  <c r="N84" i="3"/>
  <c r="M84" i="3"/>
  <c r="L84" i="3"/>
  <c r="K84" i="3"/>
  <c r="H84" i="3"/>
  <c r="F84" i="3"/>
  <c r="E84" i="3"/>
  <c r="G84" i="3" s="1"/>
  <c r="J84" i="3" s="1"/>
  <c r="C84" i="3"/>
  <c r="B84" i="3"/>
  <c r="O83" i="3"/>
  <c r="N83" i="3"/>
  <c r="M83" i="3"/>
  <c r="L83" i="3"/>
  <c r="K83" i="3"/>
  <c r="H83" i="3"/>
  <c r="F83" i="3"/>
  <c r="E83" i="3"/>
  <c r="G83" i="3" s="1"/>
  <c r="J83" i="3" s="1"/>
  <c r="C83" i="3"/>
  <c r="B83" i="3"/>
  <c r="O82" i="3"/>
  <c r="N82" i="3"/>
  <c r="M82" i="3"/>
  <c r="L82" i="3"/>
  <c r="K82" i="3"/>
  <c r="H82" i="3"/>
  <c r="F82" i="3"/>
  <c r="E82" i="3"/>
  <c r="G82" i="3" s="1"/>
  <c r="J82" i="3" s="1"/>
  <c r="C82" i="3"/>
  <c r="B82" i="3"/>
  <c r="O81" i="3"/>
  <c r="N81" i="3"/>
  <c r="M81" i="3"/>
  <c r="L81" i="3"/>
  <c r="K81" i="3"/>
  <c r="H81" i="3"/>
  <c r="F81" i="3"/>
  <c r="E81" i="3"/>
  <c r="G81" i="3" s="1"/>
  <c r="J81" i="3" s="1"/>
  <c r="C81" i="3"/>
  <c r="B81" i="3"/>
  <c r="O80" i="3"/>
  <c r="N80" i="3"/>
  <c r="M80" i="3"/>
  <c r="L80" i="3"/>
  <c r="K80" i="3"/>
  <c r="H80" i="3"/>
  <c r="F80" i="3"/>
  <c r="E80" i="3"/>
  <c r="G80" i="3" s="1"/>
  <c r="J80" i="3" s="1"/>
  <c r="C80" i="3"/>
  <c r="B80" i="3"/>
  <c r="O79" i="3"/>
  <c r="N79" i="3"/>
  <c r="M79" i="3"/>
  <c r="L79" i="3"/>
  <c r="K79" i="3"/>
  <c r="H79" i="3"/>
  <c r="F79" i="3"/>
  <c r="E79" i="3"/>
  <c r="G79" i="3" s="1"/>
  <c r="J79" i="3" s="1"/>
  <c r="C79" i="3"/>
  <c r="B79" i="3"/>
  <c r="O78" i="3"/>
  <c r="N78" i="3"/>
  <c r="M78" i="3"/>
  <c r="L78" i="3"/>
  <c r="K78" i="3"/>
  <c r="H78" i="3"/>
  <c r="F78" i="3"/>
  <c r="E78" i="3"/>
  <c r="G78" i="3" s="1"/>
  <c r="J78" i="3" s="1"/>
  <c r="C78" i="3"/>
  <c r="B78" i="3"/>
  <c r="O77" i="3"/>
  <c r="N77" i="3"/>
  <c r="M77" i="3"/>
  <c r="L77" i="3"/>
  <c r="K77" i="3"/>
  <c r="H77" i="3"/>
  <c r="F77" i="3"/>
  <c r="E77" i="3"/>
  <c r="G77" i="3" s="1"/>
  <c r="J77" i="3" s="1"/>
  <c r="C77" i="3"/>
  <c r="B77" i="3"/>
  <c r="O76" i="3"/>
  <c r="N76" i="3"/>
  <c r="M76" i="3"/>
  <c r="L76" i="3"/>
  <c r="K76" i="3"/>
  <c r="H76" i="3"/>
  <c r="F76" i="3"/>
  <c r="E76" i="3"/>
  <c r="G76" i="3" s="1"/>
  <c r="J76" i="3" s="1"/>
  <c r="C76" i="3"/>
  <c r="B76" i="3"/>
  <c r="O75" i="3"/>
  <c r="N75" i="3"/>
  <c r="M75" i="3"/>
  <c r="L75" i="3"/>
  <c r="K75" i="3"/>
  <c r="H75" i="3"/>
  <c r="F75" i="3"/>
  <c r="E75" i="3"/>
  <c r="G75" i="3" s="1"/>
  <c r="J75" i="3" s="1"/>
  <c r="C75" i="3"/>
  <c r="B75" i="3"/>
  <c r="O74" i="3"/>
  <c r="N74" i="3"/>
  <c r="M74" i="3"/>
  <c r="L74" i="3"/>
  <c r="K74" i="3"/>
  <c r="H74" i="3"/>
  <c r="F74" i="3"/>
  <c r="E74" i="3"/>
  <c r="G74" i="3" s="1"/>
  <c r="J74" i="3" s="1"/>
  <c r="C74" i="3"/>
  <c r="B74" i="3"/>
  <c r="O73" i="3"/>
  <c r="N73" i="3"/>
  <c r="M73" i="3"/>
  <c r="L73" i="3"/>
  <c r="K73" i="3"/>
  <c r="H73" i="3"/>
  <c r="F73" i="3"/>
  <c r="E73" i="3"/>
  <c r="G73" i="3" s="1"/>
  <c r="J73" i="3" s="1"/>
  <c r="C73" i="3"/>
  <c r="B73" i="3"/>
  <c r="O72" i="3"/>
  <c r="N72" i="3"/>
  <c r="M72" i="3"/>
  <c r="L72" i="3"/>
  <c r="K72" i="3"/>
  <c r="H72" i="3"/>
  <c r="F72" i="3"/>
  <c r="E72" i="3"/>
  <c r="G72" i="3" s="1"/>
  <c r="J72" i="3" s="1"/>
  <c r="C72" i="3"/>
  <c r="B72" i="3"/>
  <c r="O71" i="3"/>
  <c r="N71" i="3"/>
  <c r="M71" i="3"/>
  <c r="L71" i="3"/>
  <c r="K71" i="3"/>
  <c r="H71" i="3"/>
  <c r="F71" i="3"/>
  <c r="E71" i="3"/>
  <c r="G71" i="3" s="1"/>
  <c r="J71" i="3" s="1"/>
  <c r="C71" i="3"/>
  <c r="B71" i="3"/>
  <c r="O70" i="3"/>
  <c r="N70" i="3"/>
  <c r="M70" i="3"/>
  <c r="L70" i="3"/>
  <c r="K70" i="3"/>
  <c r="H70" i="3"/>
  <c r="F70" i="3"/>
  <c r="E70" i="3"/>
  <c r="G70" i="3" s="1"/>
  <c r="J70" i="3" s="1"/>
  <c r="C70" i="3"/>
  <c r="B70" i="3"/>
  <c r="O69" i="3"/>
  <c r="N69" i="3"/>
  <c r="M69" i="3"/>
  <c r="L69" i="3"/>
  <c r="K69" i="3"/>
  <c r="H69" i="3"/>
  <c r="F69" i="3"/>
  <c r="E69" i="3"/>
  <c r="G69" i="3" s="1"/>
  <c r="J69" i="3" s="1"/>
  <c r="C69" i="3"/>
  <c r="B69" i="3"/>
  <c r="O68" i="3"/>
  <c r="N68" i="3"/>
  <c r="M68" i="3"/>
  <c r="L68" i="3"/>
  <c r="K68" i="3"/>
  <c r="H68" i="3"/>
  <c r="F68" i="3"/>
  <c r="E68" i="3"/>
  <c r="G68" i="3" s="1"/>
  <c r="J68" i="3" s="1"/>
  <c r="C68" i="3"/>
  <c r="B68" i="3"/>
  <c r="O67" i="3"/>
  <c r="N67" i="3"/>
  <c r="M67" i="3"/>
  <c r="L67" i="3"/>
  <c r="K67" i="3"/>
  <c r="H67" i="3"/>
  <c r="F67" i="3"/>
  <c r="E67" i="3"/>
  <c r="G67" i="3" s="1"/>
  <c r="J67" i="3" s="1"/>
  <c r="C67" i="3"/>
  <c r="B67" i="3"/>
  <c r="O66" i="3"/>
  <c r="N66" i="3"/>
  <c r="M66" i="3"/>
  <c r="L66" i="3"/>
  <c r="K66" i="3"/>
  <c r="H66" i="3"/>
  <c r="F66" i="3"/>
  <c r="E66" i="3"/>
  <c r="G66" i="3" s="1"/>
  <c r="J66" i="3" s="1"/>
  <c r="C66" i="3"/>
  <c r="B66" i="3"/>
  <c r="O65" i="3"/>
  <c r="N65" i="3"/>
  <c r="M65" i="3"/>
  <c r="L65" i="3"/>
  <c r="K65" i="3"/>
  <c r="H65" i="3"/>
  <c r="F65" i="3"/>
  <c r="E65" i="3"/>
  <c r="G65" i="3" s="1"/>
  <c r="J65" i="3" s="1"/>
  <c r="C65" i="3"/>
  <c r="B65" i="3"/>
  <c r="O64" i="3"/>
  <c r="N64" i="3"/>
  <c r="M64" i="3"/>
  <c r="L64" i="3"/>
  <c r="K64" i="3"/>
  <c r="H64" i="3"/>
  <c r="F64" i="3"/>
  <c r="E64" i="3"/>
  <c r="G64" i="3" s="1"/>
  <c r="J64" i="3" s="1"/>
  <c r="C64" i="3"/>
  <c r="B64" i="3"/>
  <c r="O63" i="3"/>
  <c r="N63" i="3"/>
  <c r="M63" i="3"/>
  <c r="L63" i="3"/>
  <c r="K63" i="3"/>
  <c r="H63" i="3"/>
  <c r="F63" i="3"/>
  <c r="E63" i="3"/>
  <c r="G63" i="3" s="1"/>
  <c r="J63" i="3" s="1"/>
  <c r="C63" i="3"/>
  <c r="B63" i="3"/>
  <c r="O62" i="3"/>
  <c r="N62" i="3"/>
  <c r="M62" i="3"/>
  <c r="L62" i="3"/>
  <c r="K62" i="3"/>
  <c r="H62" i="3"/>
  <c r="F62" i="3"/>
  <c r="E62" i="3"/>
  <c r="G62" i="3" s="1"/>
  <c r="J62" i="3" s="1"/>
  <c r="C62" i="3"/>
  <c r="B62" i="3"/>
  <c r="O61" i="3"/>
  <c r="N61" i="3"/>
  <c r="M61" i="3"/>
  <c r="L61" i="3"/>
  <c r="K61" i="3"/>
  <c r="H61" i="3"/>
  <c r="F61" i="3"/>
  <c r="E61" i="3"/>
  <c r="G61" i="3" s="1"/>
  <c r="J61" i="3" s="1"/>
  <c r="C61" i="3"/>
  <c r="B61" i="3"/>
  <c r="O60" i="3"/>
  <c r="N60" i="3"/>
  <c r="M60" i="3"/>
  <c r="L60" i="3"/>
  <c r="K60" i="3"/>
  <c r="H60" i="3"/>
  <c r="F60" i="3"/>
  <c r="E60" i="3"/>
  <c r="G60" i="3" s="1"/>
  <c r="J60" i="3" s="1"/>
  <c r="C60" i="3"/>
  <c r="B60" i="3"/>
  <c r="O59" i="3"/>
  <c r="N59" i="3"/>
  <c r="M59" i="3"/>
  <c r="L59" i="3"/>
  <c r="K59" i="3"/>
  <c r="H59" i="3"/>
  <c r="F59" i="3"/>
  <c r="E59" i="3"/>
  <c r="G59" i="3" s="1"/>
  <c r="J59" i="3" s="1"/>
  <c r="C59" i="3"/>
  <c r="B59" i="3"/>
  <c r="O58" i="3"/>
  <c r="N58" i="3"/>
  <c r="M58" i="3"/>
  <c r="L58" i="3"/>
  <c r="K58" i="3"/>
  <c r="H58" i="3"/>
  <c r="F58" i="3"/>
  <c r="E58" i="3"/>
  <c r="G58" i="3" s="1"/>
  <c r="J58" i="3" s="1"/>
  <c r="C58" i="3"/>
  <c r="B58" i="3"/>
  <c r="O57" i="3"/>
  <c r="N57" i="3"/>
  <c r="M57" i="3"/>
  <c r="L57" i="3"/>
  <c r="K57" i="3"/>
  <c r="H57" i="3"/>
  <c r="F57" i="3"/>
  <c r="E57" i="3"/>
  <c r="G57" i="3" s="1"/>
  <c r="J57" i="3" s="1"/>
  <c r="C57" i="3"/>
  <c r="B57" i="3"/>
  <c r="O56" i="3"/>
  <c r="N56" i="3"/>
  <c r="M56" i="3"/>
  <c r="L56" i="3"/>
  <c r="K56" i="3"/>
  <c r="H56" i="3"/>
  <c r="F56" i="3"/>
  <c r="E56" i="3"/>
  <c r="G56" i="3" s="1"/>
  <c r="J56" i="3" s="1"/>
  <c r="C56" i="3"/>
  <c r="B56" i="3"/>
  <c r="O55" i="3"/>
  <c r="N55" i="3"/>
  <c r="M55" i="3"/>
  <c r="L55" i="3"/>
  <c r="K55" i="3"/>
  <c r="H55" i="3"/>
  <c r="F55" i="3"/>
  <c r="E55" i="3"/>
  <c r="G55" i="3" s="1"/>
  <c r="J55" i="3" s="1"/>
  <c r="C55" i="3"/>
  <c r="B55" i="3"/>
  <c r="O54" i="3"/>
  <c r="N54" i="3"/>
  <c r="M54" i="3"/>
  <c r="L54" i="3"/>
  <c r="K54" i="3"/>
  <c r="H54" i="3"/>
  <c r="F54" i="3"/>
  <c r="E54" i="3"/>
  <c r="G54" i="3" s="1"/>
  <c r="J54" i="3" s="1"/>
  <c r="C54" i="3"/>
  <c r="B54" i="3"/>
  <c r="O53" i="3"/>
  <c r="N53" i="3"/>
  <c r="M53" i="3"/>
  <c r="L53" i="3"/>
  <c r="K53" i="3"/>
  <c r="H53" i="3"/>
  <c r="F53" i="3"/>
  <c r="E53" i="3"/>
  <c r="G53" i="3" s="1"/>
  <c r="J53" i="3" s="1"/>
  <c r="C53" i="3"/>
  <c r="B53" i="3"/>
  <c r="O52" i="3"/>
  <c r="N52" i="3"/>
  <c r="M52" i="3"/>
  <c r="L52" i="3"/>
  <c r="K52" i="3"/>
  <c r="H52" i="3"/>
  <c r="F52" i="3"/>
  <c r="E52" i="3"/>
  <c r="G52" i="3" s="1"/>
  <c r="J52" i="3" s="1"/>
  <c r="C52" i="3"/>
  <c r="B52" i="3"/>
  <c r="O51" i="3"/>
  <c r="N51" i="3"/>
  <c r="M51" i="3"/>
  <c r="L51" i="3"/>
  <c r="K51" i="3"/>
  <c r="H51" i="3"/>
  <c r="F51" i="3"/>
  <c r="E51" i="3"/>
  <c r="G51" i="3" s="1"/>
  <c r="J51" i="3" s="1"/>
  <c r="C51" i="3"/>
  <c r="B51" i="3"/>
  <c r="O50" i="3"/>
  <c r="N50" i="3"/>
  <c r="M50" i="3"/>
  <c r="L50" i="3"/>
  <c r="K50" i="3"/>
  <c r="H50" i="3"/>
  <c r="F50" i="3"/>
  <c r="E50" i="3"/>
  <c r="G50" i="3" s="1"/>
  <c r="J50" i="3" s="1"/>
  <c r="C50" i="3"/>
  <c r="B50" i="3"/>
  <c r="O49" i="3"/>
  <c r="N49" i="3"/>
  <c r="M49" i="3"/>
  <c r="L49" i="3"/>
  <c r="K49" i="3"/>
  <c r="H49" i="3"/>
  <c r="F49" i="3"/>
  <c r="E49" i="3"/>
  <c r="G49" i="3" s="1"/>
  <c r="J49" i="3" s="1"/>
  <c r="C49" i="3"/>
  <c r="B49" i="3"/>
  <c r="O48" i="3"/>
  <c r="N48" i="3"/>
  <c r="M48" i="3"/>
  <c r="L48" i="3"/>
  <c r="K48" i="3"/>
  <c r="H48" i="3"/>
  <c r="F48" i="3"/>
  <c r="E48" i="3"/>
  <c r="G48" i="3" s="1"/>
  <c r="J48" i="3" s="1"/>
  <c r="C48" i="3"/>
  <c r="B48" i="3"/>
  <c r="O47" i="3"/>
  <c r="N47" i="3"/>
  <c r="M47" i="3"/>
  <c r="L47" i="3"/>
  <c r="K47" i="3"/>
  <c r="H47" i="3"/>
  <c r="F47" i="3"/>
  <c r="E47" i="3"/>
  <c r="G47" i="3" s="1"/>
  <c r="J47" i="3" s="1"/>
  <c r="C47" i="3"/>
  <c r="B47" i="3"/>
  <c r="O46" i="3"/>
  <c r="N46" i="3"/>
  <c r="M46" i="3"/>
  <c r="L46" i="3"/>
  <c r="K46" i="3"/>
  <c r="H46" i="3"/>
  <c r="F46" i="3"/>
  <c r="E46" i="3"/>
  <c r="G46" i="3" s="1"/>
  <c r="J46" i="3" s="1"/>
  <c r="C46" i="3"/>
  <c r="B46" i="3"/>
  <c r="O45" i="3"/>
  <c r="N45" i="3"/>
  <c r="M45" i="3"/>
  <c r="L45" i="3"/>
  <c r="K45" i="3"/>
  <c r="H45" i="3"/>
  <c r="F45" i="3"/>
  <c r="E45" i="3"/>
  <c r="G45" i="3" s="1"/>
  <c r="J45" i="3" s="1"/>
  <c r="C45" i="3"/>
  <c r="B45" i="3"/>
  <c r="O44" i="3"/>
  <c r="N44" i="3"/>
  <c r="M44" i="3"/>
  <c r="L44" i="3"/>
  <c r="K44" i="3"/>
  <c r="H44" i="3"/>
  <c r="F44" i="3"/>
  <c r="E44" i="3"/>
  <c r="G44" i="3" s="1"/>
  <c r="J44" i="3" s="1"/>
  <c r="C44" i="3"/>
  <c r="B44" i="3"/>
  <c r="O43" i="3"/>
  <c r="N43" i="3"/>
  <c r="M43" i="3"/>
  <c r="L43" i="3"/>
  <c r="K43" i="3"/>
  <c r="H43" i="3"/>
  <c r="F43" i="3"/>
  <c r="E43" i="3"/>
  <c r="G43" i="3" s="1"/>
  <c r="J43" i="3" s="1"/>
  <c r="C43" i="3"/>
  <c r="B43" i="3"/>
  <c r="O42" i="3"/>
  <c r="N42" i="3"/>
  <c r="M42" i="3"/>
  <c r="L42" i="3"/>
  <c r="K42" i="3"/>
  <c r="H42" i="3"/>
  <c r="F42" i="3"/>
  <c r="E42" i="3"/>
  <c r="G42" i="3" s="1"/>
  <c r="J42" i="3" s="1"/>
  <c r="C42" i="3"/>
  <c r="B42" i="3"/>
  <c r="O41" i="3"/>
  <c r="N41" i="3"/>
  <c r="M41" i="3"/>
  <c r="L41" i="3"/>
  <c r="K41" i="3"/>
  <c r="H41" i="3"/>
  <c r="F41" i="3"/>
  <c r="E41" i="3"/>
  <c r="G41" i="3" s="1"/>
  <c r="J41" i="3" s="1"/>
  <c r="C41" i="3"/>
  <c r="B41" i="3"/>
  <c r="O40" i="3"/>
  <c r="N40" i="3"/>
  <c r="M40" i="3"/>
  <c r="L40" i="3"/>
  <c r="K40" i="3"/>
  <c r="H40" i="3"/>
  <c r="F40" i="3"/>
  <c r="E40" i="3"/>
  <c r="G40" i="3" s="1"/>
  <c r="J40" i="3" s="1"/>
  <c r="C40" i="3"/>
  <c r="B40" i="3"/>
  <c r="O39" i="3"/>
  <c r="N39" i="3"/>
  <c r="M39" i="3"/>
  <c r="L39" i="3"/>
  <c r="K39" i="3"/>
  <c r="H39" i="3"/>
  <c r="F39" i="3"/>
  <c r="E39" i="3"/>
  <c r="G39" i="3" s="1"/>
  <c r="J39" i="3" s="1"/>
  <c r="C39" i="3"/>
  <c r="B39" i="3"/>
  <c r="O38" i="3"/>
  <c r="N38" i="3"/>
  <c r="M38" i="3"/>
  <c r="L38" i="3"/>
  <c r="K38" i="3"/>
  <c r="H38" i="3"/>
  <c r="F38" i="3"/>
  <c r="E38" i="3"/>
  <c r="G38" i="3" s="1"/>
  <c r="J38" i="3" s="1"/>
  <c r="C38" i="3"/>
  <c r="B38" i="3"/>
  <c r="O37" i="3"/>
  <c r="N37" i="3"/>
  <c r="M37" i="3"/>
  <c r="L37" i="3"/>
  <c r="K37" i="3"/>
  <c r="H37" i="3"/>
  <c r="F37" i="3"/>
  <c r="E37" i="3"/>
  <c r="G37" i="3" s="1"/>
  <c r="J37" i="3" s="1"/>
  <c r="C37" i="3"/>
  <c r="B37" i="3"/>
  <c r="O36" i="3"/>
  <c r="N36" i="3"/>
  <c r="M36" i="3"/>
  <c r="L36" i="3"/>
  <c r="K36" i="3"/>
  <c r="H36" i="3"/>
  <c r="F36" i="3"/>
  <c r="E36" i="3"/>
  <c r="G36" i="3" s="1"/>
  <c r="J36" i="3" s="1"/>
  <c r="C36" i="3"/>
  <c r="B36" i="3"/>
  <c r="O35" i="3"/>
  <c r="N35" i="3"/>
  <c r="M35" i="3"/>
  <c r="L35" i="3"/>
  <c r="K35" i="3"/>
  <c r="H35" i="3"/>
  <c r="F35" i="3"/>
  <c r="E35" i="3"/>
  <c r="G35" i="3" s="1"/>
  <c r="J35" i="3" s="1"/>
  <c r="C35" i="3"/>
  <c r="B35" i="3"/>
  <c r="O34" i="3"/>
  <c r="N34" i="3"/>
  <c r="M34" i="3"/>
  <c r="L34" i="3"/>
  <c r="K34" i="3"/>
  <c r="H34" i="3"/>
  <c r="F34" i="3"/>
  <c r="E34" i="3"/>
  <c r="G34" i="3" s="1"/>
  <c r="J34" i="3" s="1"/>
  <c r="C34" i="3"/>
  <c r="B34" i="3"/>
  <c r="O33" i="3"/>
  <c r="N33" i="3"/>
  <c r="M33" i="3"/>
  <c r="L33" i="3"/>
  <c r="K33" i="3"/>
  <c r="H33" i="3"/>
  <c r="F33" i="3"/>
  <c r="E33" i="3"/>
  <c r="G33" i="3" s="1"/>
  <c r="J33" i="3" s="1"/>
  <c r="C33" i="3"/>
  <c r="B33" i="3"/>
  <c r="O32" i="3"/>
  <c r="N32" i="3"/>
  <c r="M32" i="3"/>
  <c r="L32" i="3"/>
  <c r="K32" i="3"/>
  <c r="H32" i="3"/>
  <c r="F32" i="3"/>
  <c r="E32" i="3"/>
  <c r="G32" i="3" s="1"/>
  <c r="J32" i="3" s="1"/>
  <c r="C32" i="3"/>
  <c r="B32" i="3"/>
  <c r="O31" i="3"/>
  <c r="N31" i="3"/>
  <c r="M31" i="3"/>
  <c r="L31" i="3"/>
  <c r="K31" i="3"/>
  <c r="H31" i="3"/>
  <c r="F31" i="3"/>
  <c r="E31" i="3"/>
  <c r="G31" i="3" s="1"/>
  <c r="J31" i="3" s="1"/>
  <c r="C31" i="3"/>
  <c r="B31" i="3"/>
  <c r="O30" i="3"/>
  <c r="N30" i="3"/>
  <c r="M30" i="3"/>
  <c r="L30" i="3"/>
  <c r="K30" i="3"/>
  <c r="H30" i="3"/>
  <c r="F30" i="3"/>
  <c r="E30" i="3"/>
  <c r="G30" i="3" s="1"/>
  <c r="J30" i="3" s="1"/>
  <c r="C30" i="3"/>
  <c r="B30" i="3"/>
  <c r="O29" i="3"/>
  <c r="N29" i="3"/>
  <c r="M29" i="3"/>
  <c r="L29" i="3"/>
  <c r="K29" i="3"/>
  <c r="H29" i="3"/>
  <c r="F29" i="3"/>
  <c r="E29" i="3"/>
  <c r="G29" i="3" s="1"/>
  <c r="J29" i="3" s="1"/>
  <c r="C29" i="3"/>
  <c r="B29" i="3"/>
  <c r="O28" i="3"/>
  <c r="N28" i="3"/>
  <c r="M28" i="3"/>
  <c r="L28" i="3"/>
  <c r="K28" i="3"/>
  <c r="H28" i="3"/>
  <c r="F28" i="3"/>
  <c r="E28" i="3"/>
  <c r="G28" i="3" s="1"/>
  <c r="J28" i="3" s="1"/>
  <c r="C28" i="3"/>
  <c r="B28" i="3"/>
  <c r="O27" i="3"/>
  <c r="N27" i="3"/>
  <c r="M27" i="3"/>
  <c r="L27" i="3"/>
  <c r="K27" i="3"/>
  <c r="H27" i="3"/>
  <c r="F27" i="3"/>
  <c r="E27" i="3"/>
  <c r="G27" i="3" s="1"/>
  <c r="J27" i="3" s="1"/>
  <c r="C27" i="3"/>
  <c r="B27" i="3"/>
  <c r="O26" i="3"/>
  <c r="N26" i="3"/>
  <c r="M26" i="3"/>
  <c r="L26" i="3"/>
  <c r="K26" i="3"/>
  <c r="H26" i="3"/>
  <c r="F26" i="3"/>
  <c r="E26" i="3"/>
  <c r="G26" i="3" s="1"/>
  <c r="J26" i="3" s="1"/>
  <c r="C26" i="3"/>
  <c r="B26" i="3"/>
  <c r="O25" i="3"/>
  <c r="N25" i="3"/>
  <c r="M25" i="3"/>
  <c r="L25" i="3"/>
  <c r="K25" i="3"/>
  <c r="H25" i="3"/>
  <c r="F25" i="3"/>
  <c r="E25" i="3"/>
  <c r="G25" i="3" s="1"/>
  <c r="J25" i="3" s="1"/>
  <c r="C25" i="3"/>
  <c r="B25" i="3"/>
  <c r="O24" i="3"/>
  <c r="N24" i="3"/>
  <c r="M24" i="3"/>
  <c r="L24" i="3"/>
  <c r="K24" i="3"/>
  <c r="H24" i="3"/>
  <c r="F24" i="3"/>
  <c r="E24" i="3"/>
  <c r="G24" i="3" s="1"/>
  <c r="J24" i="3" s="1"/>
  <c r="C24" i="3"/>
  <c r="B24" i="3"/>
  <c r="O23" i="3"/>
  <c r="N23" i="3"/>
  <c r="M23" i="3"/>
  <c r="L23" i="3"/>
  <c r="K23" i="3"/>
  <c r="H23" i="3"/>
  <c r="F23" i="3"/>
  <c r="E23" i="3"/>
  <c r="G23" i="3" s="1"/>
  <c r="J23" i="3" s="1"/>
  <c r="C23" i="3"/>
  <c r="B23" i="3"/>
  <c r="O22" i="3"/>
  <c r="N22" i="3"/>
  <c r="M22" i="3"/>
  <c r="L22" i="3"/>
  <c r="K22" i="3"/>
  <c r="H22" i="3"/>
  <c r="F22" i="3"/>
  <c r="E22" i="3"/>
  <c r="G22" i="3" s="1"/>
  <c r="J22" i="3" s="1"/>
  <c r="C22" i="3"/>
  <c r="B22" i="3"/>
  <c r="O21" i="3"/>
  <c r="N21" i="3"/>
  <c r="M21" i="3"/>
  <c r="L21" i="3"/>
  <c r="K21" i="3"/>
  <c r="H21" i="3"/>
  <c r="F21" i="3"/>
  <c r="E21" i="3"/>
  <c r="G21" i="3" s="1"/>
  <c r="J21" i="3" s="1"/>
  <c r="C21" i="3"/>
  <c r="B21" i="3"/>
  <c r="O20" i="3"/>
  <c r="N20" i="3"/>
  <c r="M20" i="3"/>
  <c r="L20" i="3"/>
  <c r="K20" i="3"/>
  <c r="H20" i="3"/>
  <c r="F20" i="3"/>
  <c r="E20" i="3"/>
  <c r="G20" i="3" s="1"/>
  <c r="J20" i="3" s="1"/>
  <c r="C20" i="3"/>
  <c r="B20" i="3"/>
  <c r="O19" i="3"/>
  <c r="N19" i="3"/>
  <c r="M19" i="3"/>
  <c r="L19" i="3"/>
  <c r="K19" i="3"/>
  <c r="H19" i="3"/>
  <c r="F19" i="3"/>
  <c r="E19" i="3"/>
  <c r="G19" i="3" s="1"/>
  <c r="J19" i="3" s="1"/>
  <c r="C19" i="3"/>
  <c r="B19" i="3"/>
  <c r="O18" i="3"/>
  <c r="N18" i="3"/>
  <c r="M18" i="3"/>
  <c r="L18" i="3"/>
  <c r="K18" i="3"/>
  <c r="H18" i="3"/>
  <c r="F18" i="3"/>
  <c r="E18" i="3"/>
  <c r="G18" i="3" s="1"/>
  <c r="J18" i="3" s="1"/>
  <c r="C18" i="3"/>
  <c r="B18" i="3"/>
  <c r="O17" i="3"/>
  <c r="N17" i="3"/>
  <c r="M17" i="3"/>
  <c r="L17" i="3"/>
  <c r="K17" i="3"/>
  <c r="H17" i="3"/>
  <c r="F17" i="3"/>
  <c r="E17" i="3"/>
  <c r="G17" i="3" s="1"/>
  <c r="J17" i="3" s="1"/>
  <c r="C17" i="3"/>
  <c r="B17" i="3"/>
  <c r="O16" i="3"/>
  <c r="N16" i="3"/>
  <c r="M16" i="3"/>
  <c r="L16" i="3"/>
  <c r="K16" i="3"/>
  <c r="H16" i="3"/>
  <c r="F16" i="3"/>
  <c r="E16" i="3"/>
  <c r="G16" i="3" s="1"/>
  <c r="J16" i="3" s="1"/>
  <c r="C16" i="3"/>
  <c r="B16" i="3"/>
  <c r="O15" i="3"/>
  <c r="N15" i="3"/>
  <c r="M15" i="3"/>
  <c r="L15" i="3"/>
  <c r="K15" i="3"/>
  <c r="H15" i="3"/>
  <c r="F15" i="3"/>
  <c r="E15" i="3"/>
  <c r="G15" i="3" s="1"/>
  <c r="J15" i="3" s="1"/>
  <c r="C15" i="3"/>
  <c r="B15" i="3"/>
  <c r="O14" i="3"/>
  <c r="N14" i="3"/>
  <c r="M14" i="3"/>
  <c r="L14" i="3"/>
  <c r="K14" i="3"/>
  <c r="H14" i="3"/>
  <c r="F14" i="3"/>
  <c r="E14" i="3"/>
  <c r="G14" i="3" s="1"/>
  <c r="J14" i="3" s="1"/>
  <c r="C14" i="3"/>
  <c r="B14" i="3"/>
  <c r="O13" i="3"/>
  <c r="N13" i="3"/>
  <c r="M13" i="3"/>
  <c r="L13" i="3"/>
  <c r="K13" i="3"/>
  <c r="H13" i="3"/>
  <c r="F13" i="3"/>
  <c r="E13" i="3"/>
  <c r="G13" i="3" s="1"/>
  <c r="J13" i="3" s="1"/>
  <c r="C13" i="3"/>
  <c r="B13" i="3"/>
  <c r="O12" i="3"/>
  <c r="N12" i="3"/>
  <c r="M12" i="3"/>
  <c r="L12" i="3"/>
  <c r="K12" i="3"/>
  <c r="H12" i="3"/>
  <c r="I12" i="3" s="1"/>
  <c r="F12" i="3"/>
  <c r="E12" i="3"/>
  <c r="G12" i="3" s="1"/>
  <c r="J12" i="3" s="1"/>
  <c r="C12" i="3"/>
  <c r="B12" i="3"/>
  <c r="O11" i="3"/>
  <c r="N11" i="3"/>
  <c r="M11" i="3"/>
  <c r="L11" i="3"/>
  <c r="K11" i="3"/>
  <c r="H11" i="3"/>
  <c r="F11" i="3"/>
  <c r="E11" i="3"/>
  <c r="G11" i="3" s="1"/>
  <c r="J11" i="3" s="1"/>
  <c r="C11" i="3"/>
  <c r="B11" i="3"/>
  <c r="O10" i="3"/>
  <c r="N10" i="3"/>
  <c r="M10" i="3"/>
  <c r="L10" i="3"/>
  <c r="K10" i="3"/>
  <c r="H10" i="3"/>
  <c r="F10" i="3"/>
  <c r="E10" i="3"/>
  <c r="G10" i="3" s="1"/>
  <c r="J10" i="3" s="1"/>
  <c r="C10" i="3"/>
  <c r="B10" i="3"/>
  <c r="O9" i="3"/>
  <c r="N9" i="3"/>
  <c r="M9" i="3"/>
  <c r="L9" i="3"/>
  <c r="K9" i="3"/>
  <c r="H9" i="3"/>
  <c r="F9" i="3"/>
  <c r="E9" i="3"/>
  <c r="G9" i="3" s="1"/>
  <c r="J9" i="3" s="1"/>
  <c r="C9" i="3"/>
  <c r="B9" i="3"/>
  <c r="O8" i="3"/>
  <c r="N8" i="3"/>
  <c r="M8" i="3"/>
  <c r="L8" i="3"/>
  <c r="K8" i="3"/>
  <c r="H8" i="3"/>
  <c r="F8" i="3"/>
  <c r="E8" i="3"/>
  <c r="G8" i="3" s="1"/>
  <c r="J8" i="3" s="1"/>
  <c r="C8" i="3"/>
  <c r="B8" i="3"/>
  <c r="O7" i="3"/>
  <c r="N7" i="3"/>
  <c r="M7" i="3"/>
  <c r="L7" i="3"/>
  <c r="K7" i="3"/>
  <c r="H7" i="3"/>
  <c r="F7" i="3"/>
  <c r="E7" i="3"/>
  <c r="G7" i="3" s="1"/>
  <c r="J7" i="3" s="1"/>
  <c r="C7" i="3"/>
  <c r="B7" i="3"/>
  <c r="O6" i="3"/>
  <c r="N6" i="3"/>
  <c r="M6" i="3"/>
  <c r="L6" i="3"/>
  <c r="K6" i="3"/>
  <c r="H6" i="3"/>
  <c r="F6" i="3"/>
  <c r="E6" i="3"/>
  <c r="G6" i="3" s="1"/>
  <c r="J6" i="3" s="1"/>
  <c r="C6" i="3"/>
  <c r="B6" i="3"/>
  <c r="O5" i="3"/>
  <c r="N5" i="3"/>
  <c r="M5" i="3"/>
  <c r="L5" i="3"/>
  <c r="K5" i="3"/>
  <c r="H5" i="3"/>
  <c r="F5" i="3"/>
  <c r="E5" i="3"/>
  <c r="G5" i="3" s="1"/>
  <c r="J5" i="3" s="1"/>
  <c r="C5" i="3"/>
  <c r="B5" i="3"/>
  <c r="O4" i="3"/>
  <c r="N4" i="3"/>
  <c r="M4" i="3"/>
  <c r="L4" i="3"/>
  <c r="K4" i="3"/>
  <c r="H4" i="3"/>
  <c r="F4" i="3"/>
  <c r="E4" i="3"/>
  <c r="G4" i="3" s="1"/>
  <c r="J4" i="3" s="1"/>
  <c r="C4" i="3"/>
  <c r="B4" i="3"/>
  <c r="O3" i="3"/>
  <c r="N3" i="3"/>
  <c r="M3" i="3"/>
  <c r="L3" i="3"/>
  <c r="K3" i="3"/>
  <c r="H3" i="3"/>
  <c r="F3" i="3"/>
  <c r="E3" i="3"/>
  <c r="G3" i="3" s="1"/>
  <c r="J3" i="3" s="1"/>
  <c r="C3" i="3"/>
  <c r="B3" i="3"/>
  <c r="I114" i="3" l="1"/>
  <c r="I113" i="3"/>
  <c r="I112" i="3"/>
  <c r="I111" i="3"/>
  <c r="I110" i="3"/>
  <c r="I109" i="3"/>
  <c r="I108" i="3"/>
  <c r="I107" i="3"/>
  <c r="I106" i="3"/>
  <c r="I105" i="3"/>
  <c r="I104" i="3"/>
  <c r="I103" i="3"/>
  <c r="I102" i="3"/>
  <c r="I101" i="3"/>
  <c r="I100" i="3"/>
  <c r="I99" i="3"/>
  <c r="I98" i="3"/>
  <c r="I97" i="3"/>
  <c r="I96" i="3"/>
  <c r="I88" i="3"/>
  <c r="I86" i="3"/>
  <c r="I82" i="3"/>
  <c r="I80" i="3"/>
  <c r="I69" i="3"/>
  <c r="I68" i="3"/>
  <c r="I67" i="3"/>
  <c r="I59" i="3"/>
  <c r="I57" i="3"/>
  <c r="I49" i="3"/>
  <c r="I48" i="3"/>
  <c r="I46" i="3"/>
  <c r="I43" i="3"/>
  <c r="I36" i="3"/>
  <c r="I33" i="3"/>
  <c r="I31" i="3"/>
  <c r="I30" i="3"/>
  <c r="I27" i="3"/>
  <c r="I25" i="3"/>
  <c r="I24" i="3"/>
  <c r="I22" i="3"/>
  <c r="I13" i="3"/>
  <c r="I4" i="3"/>
  <c r="I189" i="3"/>
  <c r="I186" i="3"/>
  <c r="I185" i="3"/>
  <c r="I184" i="3"/>
  <c r="I183" i="3"/>
  <c r="I178" i="3"/>
  <c r="I169" i="3"/>
  <c r="I168" i="3"/>
  <c r="I161" i="3"/>
  <c r="I155" i="3"/>
  <c r="I152" i="3"/>
  <c r="I149" i="3"/>
  <c r="I147" i="3"/>
  <c r="I145" i="3"/>
  <c r="I144" i="3"/>
  <c r="I139" i="3"/>
  <c r="I137" i="3"/>
  <c r="I135" i="3"/>
  <c r="I131" i="3"/>
  <c r="I128" i="3"/>
  <c r="I123" i="3"/>
  <c r="I120" i="3"/>
  <c r="I119" i="3"/>
  <c r="I117" i="3"/>
  <c r="I116" i="3"/>
  <c r="I91" i="3"/>
  <c r="I89" i="3"/>
  <c r="I87" i="3"/>
  <c r="I85" i="3"/>
  <c r="I81" i="3"/>
  <c r="I79" i="3"/>
  <c r="I77" i="3"/>
  <c r="I75" i="3"/>
  <c r="I74" i="3"/>
  <c r="I72" i="3"/>
  <c r="I70" i="3"/>
  <c r="I66" i="3"/>
  <c r="I63" i="3"/>
  <c r="I62" i="3"/>
  <c r="I60" i="3"/>
  <c r="I54" i="3"/>
  <c r="I52" i="3"/>
  <c r="I45" i="3"/>
  <c r="I41" i="3"/>
  <c r="I37" i="3"/>
  <c r="I32" i="3"/>
  <c r="I21" i="3"/>
  <c r="I20" i="3"/>
  <c r="I18" i="3"/>
  <c r="I16" i="3"/>
  <c r="I10" i="3"/>
  <c r="I5" i="3"/>
  <c r="I3" i="3"/>
  <c r="I180" i="3"/>
  <c r="I174" i="3"/>
  <c r="I171" i="3"/>
  <c r="I170" i="3"/>
  <c r="I166" i="3"/>
  <c r="I164" i="3"/>
  <c r="I162" i="3"/>
  <c r="I160" i="3"/>
  <c r="I159" i="3"/>
  <c r="I157" i="3"/>
  <c r="I156" i="3"/>
  <c r="I153" i="3"/>
  <c r="I151" i="3"/>
  <c r="I148" i="3"/>
  <c r="I143" i="3"/>
  <c r="I133" i="3"/>
  <c r="I130" i="3"/>
  <c r="I127" i="3"/>
  <c r="I126" i="3"/>
  <c r="I124" i="3"/>
  <c r="I122" i="3"/>
  <c r="I118" i="3"/>
  <c r="I115" i="3"/>
  <c r="I94" i="3"/>
  <c r="I92" i="3"/>
  <c r="I84" i="3"/>
  <c r="I78" i="3"/>
  <c r="I71" i="3"/>
  <c r="I65" i="3"/>
  <c r="I64" i="3"/>
  <c r="I61" i="3"/>
  <c r="I58" i="3"/>
  <c r="I55" i="3"/>
  <c r="I51" i="3"/>
  <c r="I40" i="3"/>
  <c r="I38" i="3"/>
  <c r="I34" i="3"/>
  <c r="I29" i="3"/>
  <c r="I23" i="3"/>
  <c r="I17" i="3"/>
  <c r="I9" i="3"/>
  <c r="I8" i="3"/>
  <c r="I14" i="3"/>
  <c r="I7" i="3"/>
  <c r="I190" i="3"/>
  <c r="I188" i="3"/>
  <c r="I187" i="3"/>
  <c r="I182" i="3"/>
  <c r="I181" i="3"/>
  <c r="I179" i="3"/>
  <c r="I177" i="3"/>
  <c r="I176" i="3"/>
  <c r="I175" i="3"/>
  <c r="I173" i="3"/>
  <c r="I172" i="3"/>
  <c r="I167" i="3"/>
  <c r="I165" i="3"/>
  <c r="I163" i="3"/>
  <c r="I158" i="3"/>
  <c r="I154" i="3"/>
  <c r="I150" i="3"/>
  <c r="I146" i="3"/>
  <c r="I142" i="3"/>
  <c r="I141" i="3"/>
  <c r="I140" i="3"/>
  <c r="I138" i="3"/>
  <c r="I136" i="3"/>
  <c r="I134" i="3"/>
  <c r="I132" i="3"/>
  <c r="I129" i="3"/>
  <c r="I121" i="3"/>
  <c r="I95" i="3"/>
  <c r="I93" i="3"/>
  <c r="I90" i="3"/>
  <c r="I83" i="3"/>
  <c r="I76" i="3"/>
  <c r="I73" i="3"/>
  <c r="I56" i="3"/>
  <c r="I53" i="3"/>
  <c r="I50" i="3"/>
  <c r="I47" i="3"/>
  <c r="I44" i="3"/>
  <c r="I42" i="3"/>
  <c r="I39" i="3"/>
  <c r="I35" i="3"/>
  <c r="I28" i="3"/>
  <c r="I26" i="3"/>
  <c r="I19" i="3"/>
  <c r="I15" i="3"/>
  <c r="I11" i="3"/>
  <c r="I6" i="3"/>
</calcChain>
</file>

<file path=xl/sharedStrings.xml><?xml version="1.0" encoding="utf-8"?>
<sst xmlns="http://schemas.openxmlformats.org/spreadsheetml/2006/main" count="392" uniqueCount="205">
  <si>
    <t>CONTRATISTA</t>
  </si>
  <si>
    <t>OBJETO</t>
  </si>
  <si>
    <t>N° CONTRATO</t>
  </si>
  <si>
    <t>VALOR INICIAL DEL CONTRATO</t>
  </si>
  <si>
    <t>ESTADO DE CONTRATO</t>
  </si>
  <si>
    <t>FECHA DE INICIO</t>
  </si>
  <si>
    <t>LINK PUBLICACION PARA VISUALIZAR INFORMES</t>
  </si>
  <si>
    <t>001-2026</t>
  </si>
  <si>
    <t>002-2026</t>
  </si>
  <si>
    <t>003-2026</t>
  </si>
  <si>
    <t>004-2026</t>
  </si>
  <si>
    <t>005-2026</t>
  </si>
  <si>
    <t>006-2026</t>
  </si>
  <si>
    <t>007-2026</t>
  </si>
  <si>
    <t>008-2026</t>
  </si>
  <si>
    <t>009-2026</t>
  </si>
  <si>
    <t>010-2026</t>
  </si>
  <si>
    <t>011-2026</t>
  </si>
  <si>
    <t>012-2026</t>
  </si>
  <si>
    <t>013-2026</t>
  </si>
  <si>
    <t>014-2026</t>
  </si>
  <si>
    <t>015-2026</t>
  </si>
  <si>
    <t>016-2026</t>
  </si>
  <si>
    <t>017-2026</t>
  </si>
  <si>
    <t>018-2026</t>
  </si>
  <si>
    <t>019-2026</t>
  </si>
  <si>
    <t>020-2026</t>
  </si>
  <si>
    <t>021-2026</t>
  </si>
  <si>
    <t>022-2026</t>
  </si>
  <si>
    <t>023-2026</t>
  </si>
  <si>
    <t>024-2026</t>
  </si>
  <si>
    <t>025-2026</t>
  </si>
  <si>
    <t>026-2026</t>
  </si>
  <si>
    <t>027-2026</t>
  </si>
  <si>
    <t>028-2026</t>
  </si>
  <si>
    <t>029-2026</t>
  </si>
  <si>
    <t>030-2026</t>
  </si>
  <si>
    <t>031-2026</t>
  </si>
  <si>
    <t>032-2026</t>
  </si>
  <si>
    <t>033-2026</t>
  </si>
  <si>
    <t>034-2026</t>
  </si>
  <si>
    <t>035-2026</t>
  </si>
  <si>
    <t>036-2026</t>
  </si>
  <si>
    <t>037-2026</t>
  </si>
  <si>
    <t>038-2026</t>
  </si>
  <si>
    <t>039-2026</t>
  </si>
  <si>
    <t>040-2026</t>
  </si>
  <si>
    <t>041-2026</t>
  </si>
  <si>
    <t>042-2026</t>
  </si>
  <si>
    <t>043-2026</t>
  </si>
  <si>
    <t>044-2026</t>
  </si>
  <si>
    <t>045-2026</t>
  </si>
  <si>
    <t>046-2026</t>
  </si>
  <si>
    <t>047-2026</t>
  </si>
  <si>
    <t>048-2026</t>
  </si>
  <si>
    <t>049-2026</t>
  </si>
  <si>
    <t>050-2026</t>
  </si>
  <si>
    <t>051-2026</t>
  </si>
  <si>
    <t>052-2026</t>
  </si>
  <si>
    <t>053-2026</t>
  </si>
  <si>
    <t>054-2026</t>
  </si>
  <si>
    <t>055-2026</t>
  </si>
  <si>
    <t>056-2026</t>
  </si>
  <si>
    <t>057-2026</t>
  </si>
  <si>
    <t>058-2026</t>
  </si>
  <si>
    <t>059-2026</t>
  </si>
  <si>
    <t>060-2026</t>
  </si>
  <si>
    <t>061-2026</t>
  </si>
  <si>
    <t>062-2026</t>
  </si>
  <si>
    <t>063-2026</t>
  </si>
  <si>
    <t>064-2026</t>
  </si>
  <si>
    <t>065-2026</t>
  </si>
  <si>
    <t>066-2026</t>
  </si>
  <si>
    <t>067-2026</t>
  </si>
  <si>
    <t>068-2026</t>
  </si>
  <si>
    <t>069-2026</t>
  </si>
  <si>
    <t>070-2026</t>
  </si>
  <si>
    <t>071-2026</t>
  </si>
  <si>
    <t>072-2026</t>
  </si>
  <si>
    <t>073-2026</t>
  </si>
  <si>
    <t>074-2026</t>
  </si>
  <si>
    <t>075-2026</t>
  </si>
  <si>
    <t>076-2026</t>
  </si>
  <si>
    <t>077-2026</t>
  </si>
  <si>
    <t>078-2026</t>
  </si>
  <si>
    <t>079-2026</t>
  </si>
  <si>
    <t>080-2026</t>
  </si>
  <si>
    <t>081-2026</t>
  </si>
  <si>
    <t>082-2026</t>
  </si>
  <si>
    <t>083-2026</t>
  </si>
  <si>
    <t>084-2026</t>
  </si>
  <si>
    <t>085-2026</t>
  </si>
  <si>
    <t>086-2026</t>
  </si>
  <si>
    <t>087-2026</t>
  </si>
  <si>
    <t>088-2026</t>
  </si>
  <si>
    <t>089-2026</t>
  </si>
  <si>
    <t>090-2026</t>
  </si>
  <si>
    <t>091-2026</t>
  </si>
  <si>
    <t>092-2026</t>
  </si>
  <si>
    <t>093-2026</t>
  </si>
  <si>
    <t>094-2026</t>
  </si>
  <si>
    <t>095-2026</t>
  </si>
  <si>
    <t>096-2026</t>
  </si>
  <si>
    <t>097-2026</t>
  </si>
  <si>
    <t>098-2026</t>
  </si>
  <si>
    <t>099-2026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</si>
  <si>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</si>
  <si>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</si>
  <si>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</si>
  <si>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</si>
  <si>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</si>
  <si>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</si>
  <si>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</si>
  <si>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</si>
  <si>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</si>
  <si>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</si>
  <si>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</si>
  <si>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</si>
  <si>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</si>
  <si>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</si>
  <si>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</si>
  <si>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</si>
  <si>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</si>
  <si>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</si>
  <si>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</si>
  <si>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</si>
  <si>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</si>
  <si>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</si>
  <si>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</si>
  <si>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</si>
  <si>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</si>
  <si>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</si>
  <si>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</si>
  <si>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</si>
  <si>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</si>
  <si>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</si>
  <si>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</si>
  <si>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</si>
  <si>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</si>
  <si>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</si>
  <si>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</si>
  <si>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</si>
  <si>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</si>
  <si>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</si>
  <si>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</si>
  <si>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</si>
  <si>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</si>
  <si>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</si>
  <si>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</si>
  <si>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</si>
  <si>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</si>
  <si>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</si>
  <si>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</si>
  <si>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</si>
  <si>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</si>
  <si>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</si>
  <si>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</si>
  <si>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</si>
  <si>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</si>
  <si>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</si>
  <si>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</si>
  <si>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</si>
  <si>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</si>
  <si>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</si>
  <si>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1571-2026</t>
  </si>
  <si>
    <t>158-2026</t>
  </si>
  <si>
    <t>VALOR ADICIONES</t>
  </si>
  <si>
    <t>VALOR FINAL DEL CONTRATO</t>
  </si>
  <si>
    <t xml:space="preserve">DESEMBOLSOS ACUMULADOS </t>
  </si>
  <si>
    <t xml:space="preserve">PORCENTAJE DE EJECUCIÓN </t>
  </si>
  <si>
    <t>PENDIENTE POR EJECUTAR</t>
  </si>
  <si>
    <t xml:space="preserve">FECHA DE TERMINACIÓN INICIAL </t>
  </si>
  <si>
    <t>DIAS PRORROGADOS</t>
  </si>
  <si>
    <t>FECHA DE TERMINACIÓN FINAL</t>
  </si>
  <si>
    <t>159-2026</t>
  </si>
  <si>
    <t>160-2026</t>
  </si>
  <si>
    <t>INSTITUTO DISTRITAL DE TURISMO - INFORMES DE EJECUCIÓN JULIO - 2026</t>
  </si>
  <si>
    <t xml:space="preserve">EN EJECUCIÓN </t>
  </si>
  <si>
    <t>161-2026</t>
  </si>
  <si>
    <t>162-2026</t>
  </si>
  <si>
    <t>163-2026</t>
  </si>
  <si>
    <t>164-2026</t>
  </si>
  <si>
    <t>165-2026</t>
  </si>
  <si>
    <t>166-2026</t>
  </si>
  <si>
    <t>167-2026</t>
  </si>
  <si>
    <t>168-2026</t>
  </si>
  <si>
    <t>169-2026</t>
  </si>
  <si>
    <t>170-2026</t>
  </si>
  <si>
    <t>172-2026</t>
  </si>
  <si>
    <t>175-2026</t>
  </si>
  <si>
    <t>178-2026</t>
  </si>
  <si>
    <t>180-2026</t>
  </si>
  <si>
    <t>182-2026</t>
  </si>
  <si>
    <t>184-2026</t>
  </si>
  <si>
    <t>185-2026</t>
  </si>
  <si>
    <t>189-2026</t>
  </si>
  <si>
    <t>191-2026</t>
  </si>
  <si>
    <t>195-2026</t>
  </si>
  <si>
    <t>196-2026</t>
  </si>
  <si>
    <t>197-2026</t>
  </si>
  <si>
    <t>198-2026</t>
  </si>
  <si>
    <t>199-2026</t>
  </si>
  <si>
    <t>200-2026</t>
  </si>
  <si>
    <t>201-2026</t>
  </si>
  <si>
    <t>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</si>
</sst>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_-* #,##0.00\ &quot;€&quot;_-;\-* #,##0.00\ &quot;€&quot;_-;_-* &quot;-&quot;??\ &quot;€&quot;_-;_-@_-"/>
    <numFmt numFmtId="165" formatCode="&quot;$&quot;\ #,##0"/>
    <numFmt numFmtId="166" formatCode="_-* #,##0_-;\-* #,##0_-;_-* &quot;-&quot;??_-;_-@_-"/>
    <numFmt numFmtId="167" formatCode="_-&quot;$&quot;\ * #,##0_-;\-&quot;$&quot;\ * #,##0_-;_-&quot;$&quot;\ * &quot;-&quot;??_-;_-@_-"/>
    <numFmt numFmtId="168" formatCode="0.0%"/>
  </numFmts>
  <fonts count="18"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1"/>
      <color theme="3"/>
      <name val="Calibri"/>
      <family val="2"/>
      <scheme val="minor"/>
    </font>
    <font>
      <b/>
      <sz val="15"/>
      <color theme="3"/>
      <name val="Calibri"/>
      <family val="2"/>
      <scheme val="minor"/>
    </font>
    <font>
      <sz val="12"/>
      <name val="Arial Narrow"/>
      <family val="2"/>
    </font>
    <font>
      <sz val="10"/>
      <name val="Arial"/>
      <family val="2"/>
    </font>
    <font>
      <u/>
      <sz val="11"/>
      <color theme="10"/>
      <name val="Calibri"/>
      <family val="2"/>
      <scheme val="minor"/>
    </font>
    <font>
      <sz val="8"/>
      <name val="Arial"/>
      <family val="2"/>
    </font>
    <font>
      <u/>
      <sz val="10"/>
      <color theme="10"/>
      <name val="Arial"/>
      <family val="2"/>
    </font>
    <font>
      <b/>
      <sz val="18"/>
      <color theme="3" tint="-0.249977111117893"/>
      <name val="Arial Narrow"/>
      <family val="2"/>
    </font>
    <font>
      <b/>
      <sz val="12"/>
      <color theme="1"/>
      <name val="Arial Narrow"/>
      <family val="2"/>
    </font>
    <font>
      <sz val="12"/>
      <color rgb="FF000000"/>
      <name val="Arial Narrow"/>
      <family val="2"/>
    </font>
    <font>
      <u/>
      <sz val="12"/>
      <color theme="10"/>
      <name val="Arial Narrow"/>
      <family val="2"/>
    </font>
    <font>
      <sz val="12"/>
      <color theme="1"/>
      <name val="Arial Narrow"/>
      <family val="2"/>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13">
    <xf numFmtId="0" fontId="0" fillId="0" borderId="0"/>
    <xf numFmtId="164" fontId="4" fillId="0" borderId="0" applyFont="0" applyFill="0" applyBorder="0" applyAlignment="0" applyProtection="0"/>
    <xf numFmtId="0" fontId="3" fillId="0" borderId="0"/>
    <xf numFmtId="0" fontId="5" fillId="0" borderId="2" applyNumberFormat="0" applyFill="0" applyAlignment="0" applyProtection="0"/>
    <xf numFmtId="0" fontId="6" fillId="0" borderId="3" applyNumberFormat="0" applyFill="0" applyAlignment="0" applyProtection="0"/>
    <xf numFmtId="43" fontId="8" fillId="0" borderId="0" applyFont="0" applyFill="0" applyBorder="0" applyAlignment="0" applyProtection="0"/>
    <xf numFmtId="0" fontId="2" fillId="0" borderId="0"/>
    <xf numFmtId="0" fontId="9" fillId="0" borderId="0" applyNumberForma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2">
    <xf numFmtId="0" fontId="0" fillId="0" borderId="0" xfId="0"/>
    <xf numFmtId="0" fontId="7" fillId="0" borderId="0" xfId="0" applyFont="1" applyAlignment="1">
      <alignment wrapText="1"/>
    </xf>
    <xf numFmtId="165" fontId="7" fillId="0" borderId="0" xfId="1" applyNumberFormat="1"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66" fontId="12" fillId="2" borderId="1" xfId="5"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12" fillId="2" borderId="1" xfId="4" applyFont="1" applyFill="1" applyBorder="1" applyAlignment="1">
      <alignment horizontal="center" vertical="center" wrapText="1"/>
    </xf>
    <xf numFmtId="0" fontId="13" fillId="3" borderId="1" xfId="0" applyFont="1" applyFill="1" applyBorder="1" applyAlignment="1">
      <alignment horizontal="center" vertical="center" wrapText="1"/>
    </xf>
    <xf numFmtId="167" fontId="14" fillId="0" borderId="1" xfId="1" applyNumberFormat="1" applyFont="1" applyBorder="1" applyAlignment="1">
      <alignment horizontal="center" vertical="center" wrapText="1"/>
    </xf>
    <xf numFmtId="14" fontId="14" fillId="0" borderId="1" xfId="0" applyNumberFormat="1" applyFont="1" applyBorder="1" applyAlignment="1">
      <alignment horizontal="center" vertical="center"/>
    </xf>
    <xf numFmtId="165" fontId="7" fillId="0" borderId="1" xfId="1" applyNumberFormat="1" applyFont="1" applyBorder="1" applyAlignment="1">
      <alignment horizontal="center" vertical="center" wrapText="1"/>
    </xf>
    <xf numFmtId="0" fontId="15" fillId="0" borderId="1" xfId="11" applyFont="1" applyBorder="1" applyAlignment="1">
      <alignment horizontal="center" vertical="center" wrapText="1"/>
    </xf>
    <xf numFmtId="0" fontId="7" fillId="0" borderId="0" xfId="0" applyFont="1" applyAlignment="1">
      <alignment horizontal="center" wrapText="1"/>
    </xf>
    <xf numFmtId="9" fontId="14" fillId="0" borderId="1" xfId="12" applyFont="1" applyBorder="1" applyAlignment="1">
      <alignment horizontal="center" vertical="center" wrapText="1"/>
    </xf>
    <xf numFmtId="168" fontId="14" fillId="0" borderId="1" xfId="12" applyNumberFormat="1" applyFont="1" applyBorder="1" applyAlignment="1">
      <alignment horizontal="center" vertical="center" wrapText="1"/>
    </xf>
    <xf numFmtId="14" fontId="7" fillId="0" borderId="0" xfId="1" applyNumberFormat="1" applyFont="1" applyAlignment="1">
      <alignment horizontal="center" vertical="center" wrapText="1"/>
    </xf>
    <xf numFmtId="0" fontId="12" fillId="2" borderId="1" xfId="3" applyFont="1" applyFill="1" applyBorder="1" applyAlignment="1">
      <alignment horizontal="center" vertical="center" wrapText="1"/>
    </xf>
    <xf numFmtId="2" fontId="12" fillId="2" borderId="1" xfId="0" applyNumberFormat="1" applyFont="1" applyFill="1" applyBorder="1" applyAlignment="1">
      <alignment horizontal="center" vertical="center" wrapText="1"/>
    </xf>
    <xf numFmtId="0" fontId="16" fillId="0" borderId="1" xfId="0" applyFont="1" applyBorder="1" applyAlignment="1">
      <alignment horizontal="center" wrapText="1"/>
    </xf>
    <xf numFmtId="2" fontId="14" fillId="0" borderId="1" xfId="0" applyNumberFormat="1" applyFont="1" applyBorder="1" applyAlignment="1">
      <alignment horizontal="center" vertical="center"/>
    </xf>
    <xf numFmtId="2" fontId="7" fillId="0" borderId="0" xfId="1" applyNumberFormat="1" applyFont="1" applyAlignment="1">
      <alignment horizontal="center" vertical="center" wrapText="1"/>
    </xf>
  </cellXfs>
  <cellStyles count="13">
    <cellStyle name="Encabezado 1" xfId="4" builtinId="16"/>
    <cellStyle name="Hipervínculo" xfId="11" builtinId="8"/>
    <cellStyle name="Hipervínculo 2" xfId="7" xr:uid="{FACD0550-27DF-4C29-BF5F-381E2B7173B8}"/>
    <cellStyle name="Millares" xfId="5" builtinId="3"/>
    <cellStyle name="Moneda" xfId="1" builtinId="4"/>
    <cellStyle name="Moneda 2" xfId="8" xr:uid="{F47E53A1-2FC1-45AE-B013-AACCB8471390}"/>
    <cellStyle name="Moneda 3" xfId="10" xr:uid="{00000000-0005-0000-0000-000035000000}"/>
    <cellStyle name="Normal" xfId="0" builtinId="0"/>
    <cellStyle name="Normal 2" xfId="2" xr:uid="{00000000-0005-0000-0000-000005000000}"/>
    <cellStyle name="Normal 3" xfId="6" xr:uid="{400A2BA4-E799-4C8C-89F8-C50350FD5C96}"/>
    <cellStyle name="Normal 4" xfId="9" xr:uid="{00000000-0005-0000-0000-000036000000}"/>
    <cellStyle name="Porcentaje" xfId="12" builtinId="5"/>
    <cellStyle name="Título 3" xfId="3"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Empalme%20del%20Cargo/BASES%20DE%20DATOS%20CONTRACTUAL%20-20260311T132545Z-1-001/BASES%20DE%20DATOS%20CONTRACTUAL/BASE%20DE%20DATOS%202026.xlsx" TargetMode="External"/><Relationship Id="rId2" Type="http://schemas.openxmlformats.org/officeDocument/2006/relationships/externalLinkPath" Target="file:///C:\Users\carlos.cubillos\Desktop\Backup\Empalme%20del%20Cargo\BASES%20DE%20DATOS%20CONTRACTUAL%20-20260311T132545Z-1-001\BASES%20DE%20DATOS%20CONTRACTUAL\BASE%20DE%20DATOS%202026.xlsx" TargetMode="External"/><Relationship Id="rId1" Type="http://schemas.openxmlformats.org/officeDocument/2006/relationships/externalLinkPath" Target="/Users/carlos.cubillos/Desktop/Backup/Empalme%20del%20Cargo/BASES%20DE%20DATOS%20CONTRACTUAL%20-20260311T132545Z-1-001/BASES%20DE%20DATOS%20CONTRACTUAL/BASE%20DE%20DATO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SE CONTRACTUAL 2026"/>
      <sheetName val="BASE EJECUCIÓN "/>
      <sheetName val="BASE PAGOS "/>
      <sheetName val=" CRP"/>
      <sheetName val="PLANTA"/>
      <sheetName val="MODIFICACIONES PANDORA"/>
      <sheetName val="PAC"/>
      <sheetName val="PAA"/>
      <sheetName val="BASE DE ASIGNACIÓN DE NÚMERO"/>
      <sheetName val="SECOP"/>
      <sheetName val="CONTRATISTAS"/>
      <sheetName val="MAYO"/>
      <sheetName val="JUNIO"/>
      <sheetName val="JULIO"/>
    </sheetNames>
    <sheetDataSet>
      <sheetData sheetId="0">
        <row r="1">
          <cell r="C1" t="str">
            <v>REFERENCIA DEL CONTRATO</v>
          </cell>
          <cell r="E1" t="str">
            <v>LINK PUBLICACIÓN SECOP II</v>
          </cell>
          <cell r="G1" t="str">
            <v>OBJETO CONTRACTUAL</v>
          </cell>
          <cell r="K1" t="str">
            <v>VALOR CONTRATO</v>
          </cell>
          <cell r="L1" t="str">
            <v>VALOR ADICIÓN</v>
          </cell>
          <cell r="P1" t="str">
            <v>FECHA DE INICIO</v>
          </cell>
          <cell r="Q1" t="str">
            <v>FECHA DE TERMINACIÓN INICIAL</v>
          </cell>
          <cell r="R1" t="str">
            <v>DÍAS PRÓRROGA</v>
          </cell>
          <cell r="S1" t="str">
            <v>FECHA DE TERMINACIÓN FINAL</v>
          </cell>
          <cell r="W1" t="str">
            <v>NOMBRE CONTRATISTA</v>
          </cell>
        </row>
        <row r="2">
          <cell r="C2" t="str">
            <v>001-2026</v>
          </cell>
          <cell r="E2" t="str">
            <v>https://community.secop.gov.co/Public/Tendering/OpportunityDetail/Index?noticeUID=CO1.NTC.9391775&amp;isFromPublicArea=True&amp;isModal=true&amp;asPopupView=true</v>
          </cell>
          <cell r="G2" t="str">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2">
            <v>22200000</v>
          </cell>
          <cell r="L2">
            <v>7400000</v>
          </cell>
          <cell r="P2">
            <v>46028</v>
          </cell>
          <cell r="Q2">
            <v>46210</v>
          </cell>
          <cell r="R2">
            <v>60</v>
          </cell>
          <cell r="S2">
            <v>46270</v>
          </cell>
          <cell r="W2" t="str">
            <v>FLORENA DUEÑAS CORONADO</v>
          </cell>
        </row>
        <row r="3">
          <cell r="C3" t="str">
            <v>002-2026</v>
          </cell>
          <cell r="E3" t="str">
            <v>https://community.secop.gov.co/Public/Tendering/OpportunityDetail/Index?noticeUID=CO1.NTC.9397029&amp;isFromPublicArea=True&amp;isModal=true&amp;asPopupView=true</v>
          </cell>
          <cell r="G3" t="str">
            <v>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v>
          </cell>
          <cell r="K3">
            <v>33570000</v>
          </cell>
          <cell r="L3">
            <v>11190000</v>
          </cell>
          <cell r="P3">
            <v>46029</v>
          </cell>
          <cell r="Q3">
            <v>46209</v>
          </cell>
          <cell r="R3">
            <v>60</v>
          </cell>
          <cell r="S3">
            <v>46271</v>
          </cell>
          <cell r="W3" t="str">
            <v>CHRISTIAN CAMILO SUAREZ REYES</v>
          </cell>
        </row>
        <row r="4">
          <cell r="C4" t="str">
            <v>003-2026</v>
          </cell>
          <cell r="E4" t="str">
            <v>https://community.secop.gov.co/Public/Tendering/OpportunityDetail/Index?noticeUID=CO1.NTC.9401586&amp;isFromPublicArea=True&amp;isModal=true&amp;asPopupView=true</v>
          </cell>
          <cell r="G4" t="str">
            <v>PRESTAR SERVICIOS PROFESIONALES Y DE APOYO A LA GESTIÓN A LA OFICINA DE CONTROL DISCIPLINARIO
INTERNO; CON EL FIN DE FORTALECER Y EJECUTAR LAS ACCIONES PREVENTIVAS Y CORRECTIVAS EN
MATERIA DISCIPLINARIA DE LA ENTIDAD</v>
          </cell>
          <cell r="K4">
            <v>36000000</v>
          </cell>
          <cell r="L4">
            <v>9000000</v>
          </cell>
          <cell r="P4">
            <v>46030</v>
          </cell>
          <cell r="Q4">
            <v>46210</v>
          </cell>
          <cell r="R4">
            <v>75</v>
          </cell>
          <cell r="S4">
            <v>46256</v>
          </cell>
          <cell r="W4" t="str">
            <v>YEISSON YESID JOYA SANCHEZ</v>
          </cell>
        </row>
        <row r="5">
          <cell r="C5" t="str">
            <v>004-2026</v>
          </cell>
          <cell r="E5" t="str">
            <v>https://community.secop.gov.co/Public/Tendering/OpportunityDetail/Index?noticeUID=CO1.NTC.9402392&amp;isFromPublicArea=True&amp;isModal=true&amp;asPopupView=true</v>
          </cell>
          <cell r="G5" t="str">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5">
            <v>22200000</v>
          </cell>
          <cell r="L5">
            <v>0</v>
          </cell>
          <cell r="P5">
            <v>46030</v>
          </cell>
          <cell r="Q5">
            <v>46210</v>
          </cell>
          <cell r="R5">
            <v>0</v>
          </cell>
          <cell r="S5">
            <v>46339</v>
          </cell>
          <cell r="W5" t="str">
            <v>INGRID STEFANIE JIMENEZ BELTRAN</v>
          </cell>
        </row>
        <row r="6">
          <cell r="C6" t="str">
            <v>005-2026</v>
          </cell>
          <cell r="E6" t="str">
            <v>https://community.secop.gov.co/Public/Tendering/OpportunityDetail/Index?noticeUID=CO1.NTC.9410031&amp;isFromPublicArea=True&amp;isModal=true&amp;asPopupView=true</v>
          </cell>
          <cell r="G6" t="str">
            <v>PRESTAR SERVICIOS PROFESIONALES PARA LA ELABORACIÓN Y TRÁMITE DE LOS PROCESOS DE
CONTRATACIÓN QUE ADELANTE EL INSTITUTO DISTRITAL DE TURISMO</v>
          </cell>
          <cell r="K6">
            <v>35190000</v>
          </cell>
          <cell r="L6">
            <v>8797500</v>
          </cell>
          <cell r="P6">
            <v>46030</v>
          </cell>
          <cell r="Q6">
            <v>46210</v>
          </cell>
          <cell r="R6">
            <v>75</v>
          </cell>
          <cell r="S6">
            <v>46256</v>
          </cell>
          <cell r="W6" t="str">
            <v>DIANA PAOLA NIÑO RUIZ</v>
          </cell>
        </row>
        <row r="7">
          <cell r="C7" t="str">
            <v>006-2026</v>
          </cell>
          <cell r="E7" t="str">
            <v>https://community.secop.gov.co/Public/Tendering/OpportunityDetail/Index?noticeUID=CO1.NTC.9410065&amp;isFromPublicArea=True&amp;isModal=true&amp;asPopupView=true</v>
          </cell>
          <cell r="G7" t="str">
            <v>PRESTAR SERVICIOS PROFESIONALES JURÍDICOS A LA SUBDIRECCIÓN DE GESTIÓN CORPORATIVA DEL
INSTITUTO DISTRITAL DE TURISMO; EN EL CUMPLIMIENTO DE LAS FUNCIONES Y COMPETENCIAS A SU CARGO</v>
          </cell>
          <cell r="K7">
            <v>35190000</v>
          </cell>
          <cell r="L7">
            <v>8797500</v>
          </cell>
          <cell r="P7">
            <v>46030</v>
          </cell>
          <cell r="Q7">
            <v>46210</v>
          </cell>
          <cell r="R7">
            <v>75</v>
          </cell>
          <cell r="S7">
            <v>46256</v>
          </cell>
          <cell r="W7" t="str">
            <v>MARIA CAMILA SUAREZ SARRIA</v>
          </cell>
        </row>
        <row r="8">
          <cell r="C8" t="str">
            <v>007-2026</v>
          </cell>
          <cell r="E8" t="str">
            <v>https://community.secop.gov.co/Public/Tendering/OpportunityDetail/Index?noticeUID=CO1.NTC.9410440&amp;isFromPublicArea=True&amp;isModal=true&amp;asPopupView=true</v>
          </cell>
          <cell r="G8" t="str">
            <v>PRESTAR SERVICIOS DE APOYO A LA GESTIÓN A LOS PROCESOS DE ATENCIÓN A LA CIUDADANÍA Y GESTIÓN
DEL TALENTO HUMANO DEL INSTITUTO DISTRITAL DE TURISMO.</v>
          </cell>
          <cell r="K8">
            <v>19200000</v>
          </cell>
          <cell r="L8">
            <v>0</v>
          </cell>
          <cell r="P8">
            <v>46031</v>
          </cell>
          <cell r="Q8">
            <v>46210</v>
          </cell>
          <cell r="R8">
            <v>0</v>
          </cell>
          <cell r="S8">
            <v>46211</v>
          </cell>
          <cell r="W8" t="str">
            <v>MARIA STEFANNY GAMBOA ORTIZ</v>
          </cell>
        </row>
        <row r="9">
          <cell r="C9" t="str">
            <v>008-2026</v>
          </cell>
          <cell r="E9" t="str">
            <v>https://community.secop.gov.co/Public/Tendering/OpportunityDetail/Index?noticeUID=CO1.NTC.9409572&amp;isFromPublicArea=True&amp;isModal=true&amp;asPopupView=true</v>
          </cell>
          <cell r="G9" t="str">
            <v>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v>
          </cell>
          <cell r="K9">
            <v>22200000</v>
          </cell>
          <cell r="L9">
            <v>7400000</v>
          </cell>
          <cell r="P9">
            <v>46029</v>
          </cell>
          <cell r="Q9">
            <v>46209</v>
          </cell>
          <cell r="R9">
            <v>60</v>
          </cell>
          <cell r="S9">
            <v>46271</v>
          </cell>
          <cell r="W9" t="str">
            <v>JESSICA FERNANDA VARGAS</v>
          </cell>
        </row>
        <row r="10">
          <cell r="C10" t="str">
            <v>009-2026</v>
          </cell>
          <cell r="E10" t="str">
            <v>https://community.secop.gov.co/Public/Tendering/OpportunityDetail/Index?noticeUID=CO1.NTC.9411760&amp;isFromPublicArea=True&amp;isModal=true&amp;asPopupView=true</v>
          </cell>
          <cell r="G10" t="str">
            <v>PRESTAR SERVICIOS DE APOYO AL PROCESO DE GESTIÓN DE TALENTO HUMANO DEL INSTITUTO DISTRITAL DE TURISMO</v>
          </cell>
          <cell r="K10">
            <v>27090000</v>
          </cell>
          <cell r="L10">
            <v>6772500</v>
          </cell>
          <cell r="P10">
            <v>46031</v>
          </cell>
          <cell r="Q10">
            <v>46210</v>
          </cell>
          <cell r="R10">
            <v>75</v>
          </cell>
          <cell r="S10">
            <v>46257</v>
          </cell>
          <cell r="W10" t="str">
            <v>MARCOS ANDRES RODRIGUEZ NAIZAQUE</v>
          </cell>
        </row>
        <row r="11">
          <cell r="C11" t="str">
            <v>010-2026</v>
          </cell>
          <cell r="E11" t="str">
            <v>https://community.secop.gov.co/Public/Tendering/OpportunityDetail/Index?noticeUID=CO1.NTC.9412296&amp;isFromPublicArea=True&amp;isModal=False</v>
          </cell>
          <cell r="G11" t="str">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11">
            <v>22200000</v>
          </cell>
          <cell r="L11">
            <v>7400000</v>
          </cell>
          <cell r="P11">
            <v>46030</v>
          </cell>
          <cell r="Q11">
            <v>46210</v>
          </cell>
          <cell r="R11">
            <v>60</v>
          </cell>
          <cell r="S11">
            <v>46272</v>
          </cell>
          <cell r="W11" t="str">
            <v>MONICA PATRICIA RICO</v>
          </cell>
        </row>
        <row r="12">
          <cell r="C12" t="str">
            <v>011-2026</v>
          </cell>
          <cell r="E12" t="str">
            <v>https://community.secop.gov.co/Public/Tendering/OpportunityDetail/Index?noticeUID=CO1.NTC.9419532&amp;isFromPublicArea=True&amp;isModal=true&amp;asPopupView=true</v>
          </cell>
          <cell r="G12" t="str">
            <v>PRESTAR SERVICIOS PROFESIONALES PARA ACOMPAÑAR JURÍDICAMENTE A LA SUBDIRECCIÓN DE DESARROLLO Y COMPETITIVIDAD EN LOS ASUNTOS MISIONALES; ADMINISTRATIVOS Y CONTRACTUALES ADELANTADOS POR EL ÁREA.</v>
          </cell>
          <cell r="K12">
            <v>60450000</v>
          </cell>
          <cell r="L12">
            <v>0</v>
          </cell>
          <cell r="P12">
            <v>46035</v>
          </cell>
          <cell r="Q12">
            <v>46211</v>
          </cell>
          <cell r="R12">
            <v>0</v>
          </cell>
          <cell r="S12">
            <v>46215</v>
          </cell>
          <cell r="W12" t="str">
            <v>DANIELA VANESSA GARCES LOPEZ</v>
          </cell>
        </row>
        <row r="13">
          <cell r="C13" t="str">
            <v>012-2026</v>
          </cell>
          <cell r="E13" t="str">
            <v>https://community.secop.gov.co/Public/Tendering/OpportunityDetail/Index?noticeUID=CO1.NTC.9419614&amp;isFromPublicArea=True&amp;isModal=true&amp;asPopupView=true</v>
          </cell>
          <cell r="G13" t="str">
            <v>PRESTAR SERVICIOS PROFESIONALES AL INSTITUTO DISTRITAL DE TURISMO PARA APOYAR LA
ESTRUCTURACIÓN E IMPLEMENTACIÓN DE PROCESOS DE FORMACIÓN Y FORTALECIMIENTO DIRIGIDOS A IDEAS DE NEGOCIO Y EMPRENDIMIENTOS VINCULADOS AL SECTOR TURISTICO DEL DISTRITO CAPITAL.</v>
          </cell>
          <cell r="K13">
            <v>49440000</v>
          </cell>
          <cell r="L13">
            <v>0</v>
          </cell>
          <cell r="P13">
            <v>46035</v>
          </cell>
          <cell r="Q13">
            <v>46211</v>
          </cell>
          <cell r="R13">
            <v>0</v>
          </cell>
          <cell r="S13">
            <v>46215</v>
          </cell>
          <cell r="W13" t="str">
            <v>ANGELA MILENA PANTOJA GARZÓN</v>
          </cell>
        </row>
        <row r="14">
          <cell r="C14" t="str">
            <v>013-2026</v>
          </cell>
          <cell r="E14" t="str">
            <v>https://community.secop.gov.co/Public/Tendering/OpportunityDetail/Index?noticeUID=CO1.NTC.9419542&amp;isFromPublicArea=True&amp;isModal=true&amp;asPopupView=true</v>
          </cell>
          <cell r="G14" t="str">
            <v>PRESTAR SERVICIOS DE APOYO A LA GESTIÓN AL INSTITUTO DISTRITAL DE TURISMO PARA APOYAR EN EL SEGUIMIENTO DE LAS ACTIVIDADES ADMINISTRATIVAS Y MISIONALES DEL ÁREA</v>
          </cell>
          <cell r="K14">
            <v>25800000</v>
          </cell>
          <cell r="L14">
            <v>0</v>
          </cell>
          <cell r="P14">
            <v>46035</v>
          </cell>
          <cell r="Q14">
            <v>46210</v>
          </cell>
          <cell r="R14">
            <v>0</v>
          </cell>
          <cell r="S14">
            <v>46215</v>
          </cell>
          <cell r="W14" t="str">
            <v>DIANA JIMENA HERRERA GOMEZ</v>
          </cell>
        </row>
        <row r="15">
          <cell r="C15" t="str">
            <v>014-2026</v>
          </cell>
          <cell r="E15" t="str">
            <v>https://community.secop.gov.co/Public/Tendering/OpportunityDetail/Index?noticeUID=CO1.NTC.9419551&amp;isFromPublicArea=True&amp;isModal=true&amp;asPopupView=true</v>
          </cell>
          <cell r="G15" t="str">
            <v>PRESTAR SERVICIOS PROFESIONALES AL INSTITUTO DISTRITAL DE TURISMO PARA APOYAR LA ESTRUCTURACIÓN; FORMULACIÓN; EJECUCIÓN Y REPORTE DE LAS ACCIONES ASOCIADAS A LA ESTRATEGIA DE TURISMO ACCESIBLE DE BOGOTÁ</v>
          </cell>
          <cell r="K15">
            <v>49440000</v>
          </cell>
          <cell r="L15">
            <v>0</v>
          </cell>
          <cell r="P15">
            <v>46035</v>
          </cell>
          <cell r="Q15">
            <v>46210</v>
          </cell>
          <cell r="R15">
            <v>0</v>
          </cell>
          <cell r="S15">
            <v>46215</v>
          </cell>
          <cell r="W15" t="str">
            <v>NATALIA SAENZ RENGIFO</v>
          </cell>
        </row>
        <row r="16">
          <cell r="C16" t="str">
            <v>015-2026</v>
          </cell>
          <cell r="E16" t="str">
            <v>https://community.secop.gov.co/Public/Tendering/OpportunityDetail/Index?noticeUID=CO1.NTC.9419093&amp;isFromPublicArea=True&amp;isModal=true&amp;asPopupView=true</v>
          </cell>
          <cell r="G16" t="str">
            <v>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v>
          </cell>
          <cell r="K16">
            <v>37080000</v>
          </cell>
          <cell r="L16">
            <v>0</v>
          </cell>
          <cell r="P16">
            <v>46035</v>
          </cell>
          <cell r="Q16">
            <v>46210</v>
          </cell>
          <cell r="R16">
            <v>0</v>
          </cell>
          <cell r="S16">
            <v>46215</v>
          </cell>
          <cell r="W16" t="str">
            <v>ALVARO FELIPE GARZÓN NIÑO</v>
          </cell>
        </row>
        <row r="17">
          <cell r="C17" t="str">
            <v>016-2026</v>
          </cell>
          <cell r="E17" t="str">
            <v>https://community.secop.gov.co/Public/Tendering/OpportunityDetail/Index?noticeUID=CO1.NTC.9419319&amp;isFromPublicArea=True&amp;isModal=true&amp;asPopupView=true</v>
          </cell>
          <cell r="G17" t="str">
            <v>PRESTAR SERVICIOS PROFESIONALES AL INSTITUTO DISTRITAL DE TURISMO PARA LA IDENTIFICACIÓN Y
ACOMPAÑAMIENTO DE LAS EXPERIENCIAS TURÍSTICAS CON ÉNFASIS EN GASTRONOMÍA EN EL DISTRITO
CAPITAL</v>
          </cell>
          <cell r="K17">
            <v>33000000</v>
          </cell>
          <cell r="L17">
            <v>0</v>
          </cell>
          <cell r="P17">
            <v>46042</v>
          </cell>
          <cell r="Q17">
            <v>46211</v>
          </cell>
          <cell r="R17">
            <v>0</v>
          </cell>
          <cell r="S17">
            <v>46222</v>
          </cell>
          <cell r="W17" t="str">
            <v>DIANA VALENTINA RUIZ BAREÑO</v>
          </cell>
        </row>
        <row r="18">
          <cell r="C18" t="str">
            <v>017-2026</v>
          </cell>
          <cell r="E18" t="str">
            <v>https://community.secop.gov.co/Public/Tendering/OpportunityDetail/Index?noticeUID=CO1.NTC.9419444&amp;isFromPublicArea=True&amp;isModal=true&amp;asPopupView=true</v>
          </cell>
          <cell r="G18" t="str">
            <v>PRESTAR SERVICIOS PROFESIONALES AL INSTITUTO DISTRITAL DE TURISMO PARA APOYAR EL SEGUIMIENTO
A LAS ESTRATEGIAS TERRITORIALES QUE SE DESARROLLEN Y; LAS POLÍTICAS PÚBLICAS ASOCIADAS AL
ÁREA.</v>
          </cell>
          <cell r="K18">
            <v>37080000</v>
          </cell>
          <cell r="L18">
            <v>0</v>
          </cell>
          <cell r="P18">
            <v>46036</v>
          </cell>
          <cell r="Q18">
            <v>46211</v>
          </cell>
          <cell r="R18">
            <v>0</v>
          </cell>
          <cell r="S18">
            <v>46216</v>
          </cell>
          <cell r="W18" t="str">
            <v>PAULA MEDELLIN LEON</v>
          </cell>
        </row>
        <row r="19">
          <cell r="C19" t="str">
            <v>018-2026</v>
          </cell>
          <cell r="E19" t="str">
            <v>https://community.secop.gov.co/Public/Tendering/OpportunityDetail/Index?noticeUID=CO1.NTC.9419347&amp;isFromPublicArea=True&amp;isModal=true&amp;asPopupView=true</v>
          </cell>
          <cell r="G19" t="str">
            <v>PRESTAR SERVICIOS PROFESIONALES AL INSTITUTO DISTRITAL DE TURISMO PARA TRABAJAR CON LOS
DIFERENTES ACTORES TERRITORIALES QUE CONFORMAN EL SISTEMA TURÍSTICO EN LAS LOCALIDADES
PRIORIZADAS DEL DISTRITO; INCORPORANDO UN ENFOQUE DIFERENCIAL Y POBLACIONAL.</v>
          </cell>
          <cell r="K19">
            <v>37080000</v>
          </cell>
          <cell r="L19">
            <v>0</v>
          </cell>
          <cell r="P19">
            <v>46035</v>
          </cell>
          <cell r="Q19">
            <v>46210</v>
          </cell>
          <cell r="R19">
            <v>0</v>
          </cell>
          <cell r="S19">
            <v>46215</v>
          </cell>
          <cell r="W19" t="str">
            <v>SANDRA MILENA COBOS ANGULO</v>
          </cell>
        </row>
        <row r="20">
          <cell r="C20" t="str">
            <v>019-2026</v>
          </cell>
          <cell r="E20" t="str">
            <v>https://community.secop.gov.co/Public/Tendering/OpportunityDetail/Index?noticeUID=CO1.NTC.9419629&amp;isFromPublicArea=True&amp;isModal=true&amp;asPopupView=true</v>
          </cell>
          <cell r="G20" t="str">
            <v>PRESTAR SERVICIOS PROFESIONALES AL INSTITUTO DISTRITAL DE TURISMO PARA LA IDENTIFICACIÓN Y ACOMPAÑAMIENTO DE EXPERIENCIAS TURÍSTICAS CON ÉNFASIS EN TURISMO DE NATURALEZA Y ENFOQUE COMUNITARIO EN EL DISTRITO CAPITAL</v>
          </cell>
          <cell r="K20">
            <v>43200000</v>
          </cell>
          <cell r="L20">
            <v>0</v>
          </cell>
          <cell r="P20">
            <v>46035</v>
          </cell>
          <cell r="Q20">
            <v>46211</v>
          </cell>
          <cell r="R20">
            <v>0</v>
          </cell>
          <cell r="S20">
            <v>46215</v>
          </cell>
          <cell r="W20" t="str">
            <v>SANTIAGO MARTINEZ VALENCIA</v>
          </cell>
        </row>
        <row r="21">
          <cell r="C21" t="str">
            <v>020-2026</v>
          </cell>
          <cell r="E21" t="str">
            <v>https://community.secop.gov.co/Public/Tendering/OpportunityDetail/Index?noticeUID=CO1.NTC.9421078&amp;isFromPublicArea=True&amp;isModal=true&amp;asPopupView=true</v>
          </cell>
          <cell r="G21" t="str">
            <v>PRESTAR SERVICIOS PROFESIONALES AL INSTITUTO DISTRITAL DE TURISMO PARA APOYAR LA EJECUCIÓN Y REPORTE DE LAS ACCIONES ASOCIADAS AL PROGRAMA DE CULTURA TURÍSTICA Y SERVICIO AL CLIENTE EN BOGOTÁ.</v>
          </cell>
          <cell r="K21">
            <v>43260000</v>
          </cell>
          <cell r="L21">
            <v>0</v>
          </cell>
          <cell r="P21">
            <v>46036</v>
          </cell>
          <cell r="Q21">
            <v>46211</v>
          </cell>
          <cell r="R21">
            <v>0</v>
          </cell>
          <cell r="S21">
            <v>46216</v>
          </cell>
          <cell r="W21" t="str">
            <v>DIANA ROCIO ROZO DAZA</v>
          </cell>
        </row>
        <row r="22">
          <cell r="C22" t="str">
            <v>021-2026</v>
          </cell>
          <cell r="E22" t="str">
            <v>https://community.secop.gov.co/Public/Tendering/OpportunityDetail/Index?noticeUID=CO1.NTC.9421407&amp;isFromPublicArea=True&amp;isModal=true&amp;asPopupView=true</v>
          </cell>
          <cell r="G22" t="str">
            <v>PRESTAR SERVICIOS DE APOYO A LA GESTIÓN AL INSTITUTO DISTRITAL DE TURISMO ; ORIENTADOS A LA
EJECUCIÓN DE LAS ACTIVIDADES NECESARIAS PARA EL CUMPLIMIENTO Y SEGUIMIENTO DE LOS PRODUCTOS DERIVADOS DE LA POLÍTICA PÚBLICA RROM</v>
          </cell>
          <cell r="K22">
            <v>13200000</v>
          </cell>
          <cell r="L22">
            <v>0</v>
          </cell>
          <cell r="P22">
            <v>46041</v>
          </cell>
          <cell r="Q22">
            <v>46211</v>
          </cell>
          <cell r="R22">
            <v>0</v>
          </cell>
          <cell r="S22">
            <v>46160</v>
          </cell>
          <cell r="W22" t="str">
            <v>MARILUZ GOMEZ YAIMA</v>
          </cell>
        </row>
        <row r="23">
          <cell r="C23" t="str">
            <v>022-2026</v>
          </cell>
          <cell r="E23" t="str">
            <v>https://community.secop.gov.co/Public/Tendering/OpportunityDetail/Index?noticeUID=CO1.NTC.9428569&amp;isFromPublicArea=True&amp;isModal=true&amp;asPopupView=true</v>
          </cell>
          <cell r="G23" t="str">
            <v>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v>
          </cell>
          <cell r="K23">
            <v>36000000</v>
          </cell>
          <cell r="L23">
            <v>12000000</v>
          </cell>
          <cell r="P23">
            <v>46036</v>
          </cell>
          <cell r="Q23">
            <v>46221</v>
          </cell>
          <cell r="R23">
            <v>60</v>
          </cell>
          <cell r="S23">
            <v>46278</v>
          </cell>
          <cell r="W23" t="str">
            <v>DEBBIE ALEJANDRA ANGULO  ROJAS</v>
          </cell>
        </row>
        <row r="24">
          <cell r="C24" t="str">
            <v>023-2026</v>
          </cell>
          <cell r="E24" t="str">
            <v>https://community.secop.gov.co/Public/Tendering/OpportunityDetail/Index?noticeUID=CO1.NTC.9428925&amp;isFromPublicArea=True&amp;isModal=true&amp;asPopupView=true</v>
          </cell>
          <cell r="G24" t="str">
            <v>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v>
          </cell>
          <cell r="K24">
            <v>60000000</v>
          </cell>
          <cell r="L24">
            <v>20000000</v>
          </cell>
          <cell r="P24">
            <v>46031</v>
          </cell>
          <cell r="Q24">
            <v>46210</v>
          </cell>
          <cell r="R24">
            <v>60</v>
          </cell>
          <cell r="S24">
            <v>46273</v>
          </cell>
          <cell r="W24" t="str">
            <v xml:space="preserve">LILIANA MARITZA ROA BAQUERO </v>
          </cell>
        </row>
        <row r="25">
          <cell r="C25" t="str">
            <v>024-2026</v>
          </cell>
          <cell r="E25" t="str">
            <v>https://community.secop.gov.co/Public/Tendering/OpportunityDetail/Index?noticeUID=CO1.NTC.9428589&amp;isFromPublicArea=True&amp;isModal=true&amp;asPopupView=true</v>
          </cell>
          <cell r="G25" t="str">
            <v>PRESTAR SERVICIOS DE APOYO A LA GESTIÓN EN ACTIVIDADES ARCHIVISTICAS Y DE MANEJO DOCUMENTAL
QUE SE REQUIERAN EN LA OFICINA JURÍDICA DEL IDT</v>
          </cell>
          <cell r="K25">
            <v>18000000</v>
          </cell>
          <cell r="L25">
            <v>3500000</v>
          </cell>
          <cell r="P25">
            <v>46031</v>
          </cell>
          <cell r="Q25">
            <v>46211</v>
          </cell>
          <cell r="R25">
            <v>35</v>
          </cell>
          <cell r="S25">
            <v>46247</v>
          </cell>
          <cell r="W25" t="str">
            <v>ANGELA INES ESPINOSA SALGADO</v>
          </cell>
        </row>
        <row r="26">
          <cell r="C26" t="str">
            <v>025-2026</v>
          </cell>
          <cell r="E26" t="str">
            <v>https://community.secop.gov.co/Public/Tendering/OpportunityDetail/Index?noticeUID=CO1.NTC.9442311&amp;isFromPublicArea=True&amp;isModal=true&amp;asPopupView=true</v>
          </cell>
          <cell r="G26" t="str">
            <v>PRESTAR SERVICIOS PROFESIONALES PARA DISEÑAR Y PRODUCIR MATERIAL GRÁFICO EN FORMATOS IMPRESO; DIGITAL Y WEB; ALINEADO CON LA IDENTIDAD DE MARCA; LAS CAMPAÑAS PROMOCIONALES Y LA ESTRATEGIA DIGITAL DEL INSTITUTO DISTRITAL DE TURISMO.</v>
          </cell>
          <cell r="K26">
            <v>37164000</v>
          </cell>
          <cell r="L26">
            <v>12388000</v>
          </cell>
          <cell r="P26">
            <v>46038</v>
          </cell>
          <cell r="Q26">
            <v>46210</v>
          </cell>
          <cell r="R26">
            <v>60</v>
          </cell>
          <cell r="S26">
            <v>46280</v>
          </cell>
          <cell r="W26" t="str">
            <v>SEBASTIÁN RUANO LONDOÑO</v>
          </cell>
        </row>
        <row r="27">
          <cell r="C27" t="str">
            <v>026-2026</v>
          </cell>
          <cell r="E27" t="str">
            <v>https://community.secop.gov.co/Public/Tendering/OpportunityDetail/Index?noticeUID=CO1.NTC.9442288&amp;isFromPublicArea=True&amp;isModal=true&amp;asPopupView=true</v>
          </cell>
          <cell r="G27" t="str">
            <v>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v>
          </cell>
          <cell r="K27">
            <v>34800000</v>
          </cell>
          <cell r="L27">
            <v>11600000</v>
          </cell>
          <cell r="P27">
            <v>46036</v>
          </cell>
          <cell r="Q27">
            <v>46210</v>
          </cell>
          <cell r="R27">
            <v>60</v>
          </cell>
          <cell r="S27">
            <v>46278</v>
          </cell>
          <cell r="W27" t="str">
            <v xml:space="preserve">SANTIAGO RINCÓN DURÁN </v>
          </cell>
        </row>
        <row r="28">
          <cell r="C28" t="str">
            <v>027-2026</v>
          </cell>
          <cell r="E28" t="str">
            <v>https://community.secop.gov.co/Public/Tendering/OpportunityDetail/Index?noticeUID=CO1.NTC.9442284&amp;isFromPublicArea=True&amp;isModal=true&amp;asPopupView=true</v>
          </cell>
          <cell r="G28" t="str">
            <v>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v>
          </cell>
          <cell r="K28">
            <v>36000000</v>
          </cell>
          <cell r="L28">
            <v>12000000</v>
          </cell>
          <cell r="P28">
            <v>46036</v>
          </cell>
          <cell r="Q28">
            <v>46210</v>
          </cell>
          <cell r="R28">
            <v>60</v>
          </cell>
          <cell r="S28">
            <v>46278</v>
          </cell>
          <cell r="W28" t="str">
            <v xml:space="preserve">LADY ESTEFANIA PÉREZ CAMACHO </v>
          </cell>
        </row>
        <row r="29">
          <cell r="C29" t="str">
            <v>028-2026</v>
          </cell>
          <cell r="E29" t="str">
            <v>https://community.secop.gov.co/Public/Tendering/OpportunityDetail/Index?noticeUID=CO1.NTC.9442451&amp;isFromPublicArea=True&amp;isModal=true&amp;asPopupView=true</v>
          </cell>
          <cell r="G29" t="str">
            <v>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v>
          </cell>
          <cell r="K29">
            <v>49548000</v>
          </cell>
          <cell r="L29">
            <v>16516000</v>
          </cell>
          <cell r="P29">
            <v>46036</v>
          </cell>
          <cell r="Q29">
            <v>46210</v>
          </cell>
          <cell r="R29">
            <v>60</v>
          </cell>
          <cell r="S29">
            <v>46278</v>
          </cell>
          <cell r="W29" t="str">
            <v xml:space="preserve">CINDY MARCELA CASTIBLANCO HERRERA </v>
          </cell>
        </row>
        <row r="30">
          <cell r="C30" t="str">
            <v>029-2026</v>
          </cell>
          <cell r="E30" t="str">
            <v>https://community.secop.gov.co/Public/Tendering/OpportunityDetail/Index?noticeUID=CO1.NTC.9442262&amp;isFromPublicArea=True&amp;isModal=true&amp;asPopupView=true</v>
          </cell>
          <cell r="G30" t="str">
            <v>PRESTAR SERVICIOS PROFESIONALES PARA GESTIONAR EL RELACIONAMIENTO CON MEDIOS; ELABORAR CONTENIDOS ESCRITOS Y AUDIOVISUALES; Y PROMOVER INFORMACIÓN INSTITUCIONAL MEDIANTE FREE PRESS; DE ACUERDO CON LA ESTRATEGIA DE COMUNICACIÓN DEL INSTITUTO DISTRITAL DE TURISMO.</v>
          </cell>
          <cell r="K30">
            <v>33990000</v>
          </cell>
          <cell r="L30">
            <v>11330000</v>
          </cell>
          <cell r="P30">
            <v>46038</v>
          </cell>
          <cell r="Q30">
            <v>46210</v>
          </cell>
          <cell r="R30">
            <v>60</v>
          </cell>
          <cell r="S30">
            <v>46280</v>
          </cell>
          <cell r="W30" t="str">
            <v>NATALIA ESPITIA SALAZAR</v>
          </cell>
        </row>
        <row r="31">
          <cell r="C31" t="str">
            <v>030-2026</v>
          </cell>
          <cell r="E31" t="str">
            <v>https://community.secop.gov.co/Public/Tendering/OpportunityDetail/Index?noticeUID=CO1.NTC.9442247&amp;isFromPublicArea=True&amp;isModal=true&amp;asPopupView=true</v>
          </cell>
          <cell r="G31" t="str">
            <v>PRESTAR SERVICIOS PROFESIONALES PARA LA GESTIÓN Y ACTUALIZACIÓN DE CONTENIDOS DEL PORTAL WEB; MICROSITIOS E INTRANET DEL IDT; LA OPTIMIZACIÓN SEO; LA GENERACIÓN DE ESTADÍSTICAS Y EL CUMPLIMIENTO DE LA NORMATIVA DE TRANSPARENCIA Y GOBIERNO DIGITAL.</v>
          </cell>
          <cell r="K31">
            <v>27252000</v>
          </cell>
          <cell r="L31">
            <v>9084000</v>
          </cell>
          <cell r="P31">
            <v>46037</v>
          </cell>
          <cell r="Q31">
            <v>46210</v>
          </cell>
          <cell r="R31">
            <v>60</v>
          </cell>
          <cell r="S31">
            <v>46279</v>
          </cell>
          <cell r="W31" t="str">
            <v>JUAN CAMILO GIRÓN QUIJANO</v>
          </cell>
        </row>
        <row r="32">
          <cell r="C32" t="str">
            <v>031-2026</v>
          </cell>
          <cell r="E32" t="str">
            <v>https://community.secop.gov.co/Public/Tendering/OpportunityDetail/Index?noticeUID=CO1.NTC.9428590&amp;isFromPublicArea=True&amp;isModal=true&amp;asPopupView=true</v>
          </cell>
          <cell r="G32" t="str">
            <v>PRESTAR SERVICIOS DE APOYO A LA GESTIÓN EN ACTIVIDADES DOCUMENTALES Y OPERATIVAS QUE SE
REQUIERAN EN LA OFICINA JURÍDICA DEL INSTITUTO DISTRITAL DE TURISMO.</v>
          </cell>
          <cell r="K32">
            <v>17340000</v>
          </cell>
          <cell r="L32">
            <v>7400000</v>
          </cell>
          <cell r="P32">
            <v>46031</v>
          </cell>
          <cell r="Q32">
            <v>46211</v>
          </cell>
          <cell r="R32">
            <v>60</v>
          </cell>
          <cell r="S32">
            <v>46247</v>
          </cell>
          <cell r="W32" t="str">
            <v>JULIAN DAVID RUBIANO SARMIENTO</v>
          </cell>
        </row>
        <row r="33">
          <cell r="C33" t="str">
            <v>032-2026</v>
          </cell>
          <cell r="E33" t="str">
            <v>https://community.secop.gov.co/Public/Tendering/OpportunityDetail/Index?noticeUID=CO1.NTC.9443802&amp;isFromPublicArea=True&amp;isModal=true&amp;asPopupView=true</v>
          </cell>
          <cell r="G33" t="str">
            <v>PRESTAR SERVICIOS PROFESIONALES PARA EL TRÁMITE Y SEGUIMIENTO DE LAS GESTIONES ADMINISTRATIVAS; PRESUPUESTALES Y FINANCIERAS; EN ESPECIAL EL PROCESO CONTABLE DEL INSTITUTO DISTRITAL DE TURISMO.</v>
          </cell>
          <cell r="K33">
            <v>26880000</v>
          </cell>
          <cell r="L33">
            <v>6720000</v>
          </cell>
          <cell r="P33">
            <v>46036</v>
          </cell>
          <cell r="Q33">
            <v>46215</v>
          </cell>
          <cell r="R33">
            <v>45</v>
          </cell>
          <cell r="S33">
            <v>46262</v>
          </cell>
          <cell r="W33" t="str">
            <v>ANDREA DEL PILAR BELTRAN SARMIENTO</v>
          </cell>
        </row>
        <row r="34">
          <cell r="C34" t="str">
            <v>033-2026</v>
          </cell>
          <cell r="E34" t="str">
            <v>https://community.secop.gov.co/Public/Tendering/OpportunityDetail/Index?noticeUID=CO1.NTC.9479407&amp;isFromPublicArea=True&amp;isModal=true&amp;asPopupView=true</v>
          </cell>
          <cell r="G34" t="str">
            <v>PRESTAR SERVICIOS DE APOYO A LA GESTIÓN AL PROCESO DE TALENTO HUMANO DE LA ENTIDAD; EN ESPECIAL LO RELACIONADO CON LAS HISTORIAS LABORALES DE LOS SERVIDORES DEL INSTITUTO DISTRITAL DE TURISMO.</v>
          </cell>
          <cell r="K34">
            <v>17370000</v>
          </cell>
          <cell r="L34">
            <v>4342500</v>
          </cell>
          <cell r="P34">
            <v>46042</v>
          </cell>
          <cell r="Q34">
            <v>46215</v>
          </cell>
          <cell r="R34">
            <v>45</v>
          </cell>
          <cell r="S34">
            <v>46268</v>
          </cell>
          <cell r="W34" t="str">
            <v>PAULA TATIANA CABIATIVA MENDIENTA</v>
          </cell>
        </row>
        <row r="35">
          <cell r="C35" t="str">
            <v>034-2026</v>
          </cell>
          <cell r="E35" t="str">
            <v>https://community.secop.gov.co/Public/Tendering/OpportunityDetail/Index?noticeUID=CO1.NTC.9443380&amp;isFromPublicArea=True&amp;isModal=true&amp;asPopupView=true</v>
          </cell>
          <cell r="G35" t="str">
            <v>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v>
          </cell>
          <cell r="K35">
            <v>24600000</v>
          </cell>
          <cell r="L35">
            <v>0</v>
          </cell>
          <cell r="P35">
            <v>46042</v>
          </cell>
          <cell r="Q35">
            <v>46215</v>
          </cell>
          <cell r="R35">
            <v>0</v>
          </cell>
          <cell r="S35">
            <v>46222</v>
          </cell>
          <cell r="W35" t="str">
            <v>JUAN DAVID GUZMAN ORTIZ</v>
          </cell>
        </row>
        <row r="36">
          <cell r="C36" t="str">
            <v>035-2026</v>
          </cell>
          <cell r="E36" t="str">
            <v>https://community.secop.gov.co/Public/Tendering/OpportunityDetail/Index?noticeUID=CO1.NTC.9443892&amp;isFromPublicArea=True&amp;isModal=true&amp;asPopupView=true</v>
          </cell>
          <cell r="G36" t="str">
            <v>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v>
          </cell>
          <cell r="K36">
            <v>49440000</v>
          </cell>
          <cell r="L36">
            <v>0</v>
          </cell>
          <cell r="P36">
            <v>46037</v>
          </cell>
          <cell r="Q36">
            <v>46215</v>
          </cell>
          <cell r="R36">
            <v>0</v>
          </cell>
          <cell r="S36">
            <v>46217</v>
          </cell>
          <cell r="W36" t="str">
            <v>LEIDY CATHERINE BARBOSA LEGUIZAMON</v>
          </cell>
        </row>
        <row r="37">
          <cell r="C37" t="str">
            <v>036-2026</v>
          </cell>
          <cell r="E37" t="str">
            <v>https://community.secop.gov.co/Public/Tendering/OpportunityDetail/Index?noticeUID=CO1.NTC.9443996&amp;isFromPublicArea=True&amp;isModal=true&amp;asPopupView=true</v>
          </cell>
          <cell r="G37" t="str">
            <v>PRESTAR SERVICIOS PROFESIONALES AL INSTITUTO DISTRITAL DE TURISMO PARA BRINDAR ACOMPAÑAMIENTO TÉCNICO A LOS ACTORES DEL SISTEMA TURÍSTICO EN LAS LOCALIDADES DEL DISTRITO QUE HAN SIDO PRIORIZADAS.</v>
          </cell>
          <cell r="K37">
            <v>37080000</v>
          </cell>
          <cell r="L37">
            <v>0</v>
          </cell>
          <cell r="P37">
            <v>46038</v>
          </cell>
          <cell r="Q37">
            <v>46215</v>
          </cell>
          <cell r="R37">
            <v>0</v>
          </cell>
          <cell r="S37">
            <v>46218</v>
          </cell>
          <cell r="W37" t="str">
            <v>LINA MARIA RODRIGUEZ MEDINA</v>
          </cell>
        </row>
        <row r="38">
          <cell r="C38" t="str">
            <v>037-2026</v>
          </cell>
          <cell r="E38" t="str">
            <v>https://community.secop.gov.co/Public/Tendering/OpportunityDetail/Index?noticeUID=CO1.NTC.9478986&amp;isFromPublicArea=True&amp;isModal=true&amp;asPopupView=true</v>
          </cell>
          <cell r="G38" t="str">
            <v>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v>
          </cell>
          <cell r="K38">
            <v>44557800</v>
          </cell>
          <cell r="L38">
            <v>0</v>
          </cell>
          <cell r="P38">
            <v>46038</v>
          </cell>
          <cell r="Q38">
            <v>46215</v>
          </cell>
          <cell r="R38">
            <v>0</v>
          </cell>
          <cell r="S38">
            <v>46218</v>
          </cell>
          <cell r="W38" t="str">
            <v>JHON JAIRO ACUÑA PEREZ</v>
          </cell>
        </row>
        <row r="39">
          <cell r="C39" t="str">
            <v>038-2026</v>
          </cell>
          <cell r="E39" t="str">
            <v>https://community.secop.gov.co/Public/Tendering/OpportunityDetail/Index?noticeUID=CO1.NTC.9478994&amp;isFromPublicArea=True&amp;isModal=true&amp;asPopupView=true</v>
          </cell>
          <cell r="G39" t="str">
            <v>PRESTACIÓN DE SERVICIOS DE APOYO A LA GESTIÓN AL INSTITUTO DISTRITAL DE TURISMO; ORIENTADOS AL ACOMPAÑAMIENTO DE ACTIVIDADES ADMINISTRATIVAS Y A LA EJECUCIÓN LOGÍSTICA EN EL MARCO DEL CONTRATO BTL.</v>
          </cell>
          <cell r="K39">
            <v>24720000</v>
          </cell>
          <cell r="L39">
            <v>0</v>
          </cell>
          <cell r="P39">
            <v>46041</v>
          </cell>
          <cell r="Q39">
            <v>46215</v>
          </cell>
          <cell r="R39">
            <v>0</v>
          </cell>
          <cell r="S39">
            <v>46221</v>
          </cell>
          <cell r="W39" t="str">
            <v>CESAR DAVID BARRERO RODRIGUEZ</v>
          </cell>
        </row>
        <row r="40">
          <cell r="C40" t="str">
            <v>039-2026</v>
          </cell>
          <cell r="E40" t="str">
            <v>https://community.secop.gov.co/Public/Tendering/OpportunityDetail/Index?noticeUID=CO1.NTC.9482381&amp;isFromPublicArea=True&amp;isModal=true&amp;asPopupView=true</v>
          </cell>
          <cell r="G40" t="str">
            <v>PRESTACIÓN DE SERVICIOS PROFESIONALES AL INSTITUTO DISTRITAL DE TURISMO PARA APOYAR EN LA ESTRUCTURACIÓN Y EJECUCIÓN A LOS PROYECTOS DE INFRAESTRUCTURA TURÍSTICA EN BOGOTÁ Y LA REGIÓN.</v>
          </cell>
          <cell r="K40">
            <v>46350000</v>
          </cell>
          <cell r="L40">
            <v>0</v>
          </cell>
          <cell r="P40">
            <v>46038</v>
          </cell>
          <cell r="Q40">
            <v>46217</v>
          </cell>
          <cell r="R40">
            <v>0</v>
          </cell>
          <cell r="S40">
            <v>46218</v>
          </cell>
          <cell r="W40" t="str">
            <v>BRIYITH GISELA REYES QUINTERO</v>
          </cell>
        </row>
        <row r="41">
          <cell r="C41" t="str">
            <v>040-2026</v>
          </cell>
          <cell r="E41" t="str">
            <v>https://community.secop.gov.co/Public/Tendering/OpportunityDetail/Index?noticeUID=CO1.NTC.9482652&amp;isFromPublicArea=True&amp;isModal=true&amp;asPopupView=true</v>
          </cell>
          <cell r="G41" t="str">
            <v>PRESTAR SERVICIOS PROFESIONALES A LA SUBDIRECCIÓN DE DESARROLLO Y COMPETITIVIDAD PARA BRINDAR ACOMPAÑAMIENTO JURÍDICO EN LOS PROCESOS CONTRACTUALES Y ADMINISTRATIVOS DEL ÁREA.</v>
          </cell>
          <cell r="K41">
            <v>27000000</v>
          </cell>
          <cell r="L41">
            <v>0</v>
          </cell>
          <cell r="P41">
            <v>46037</v>
          </cell>
          <cell r="Q41">
            <v>46217</v>
          </cell>
          <cell r="R41">
            <v>0</v>
          </cell>
          <cell r="S41">
            <v>46217</v>
          </cell>
          <cell r="W41" t="str">
            <v>JOHAN DAVID RAMIREZ PEÑA</v>
          </cell>
        </row>
        <row r="42">
          <cell r="C42" t="str">
            <v>041-2026</v>
          </cell>
          <cell r="E42" t="str">
            <v>https://community.secop.gov.co/Public/Tendering/OpportunityDetail/Index?noticeUID=CO1.NTC.9482692&amp;isFromPublicArea=True&amp;isModal=true&amp;asPopupView=true</v>
          </cell>
          <cell r="G42" t="str">
            <v>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v>
          </cell>
          <cell r="K42">
            <v>55620000</v>
          </cell>
          <cell r="L42">
            <v>0</v>
          </cell>
          <cell r="P42">
            <v>46038</v>
          </cell>
          <cell r="Q42">
            <v>46217</v>
          </cell>
          <cell r="R42">
            <v>0</v>
          </cell>
          <cell r="S42">
            <v>46218</v>
          </cell>
          <cell r="W42" t="str">
            <v>BEATRIZ HELENA PEREZ ROSAS</v>
          </cell>
        </row>
        <row r="43">
          <cell r="C43" t="str">
            <v>042-2026</v>
          </cell>
          <cell r="E43" t="str">
            <v>https://community.secop.gov.co/Public/Tendering/OpportunityDetail/Index?noticeUID=CO1.NTC.9482470&amp;isFromPublicArea=True&amp;isModal=true&amp;asPopupView=true</v>
          </cell>
          <cell r="G43" t="str">
            <v>PRESTAR SERVICIOS PROFESIONALES AL INSTITUTO DISTRITAL DE TURISMO PARA LA IDENTIFICACIÓN Y ACOMPAÑAMIENTO DE EXPERIENCIAS TURÍSTICAS CON ÉNFASIS EN TURISMO CULTURAL Y DE MEMORIA; PAZ Y RECONCILIACIÓN EN EL DISTRITO CAPITAL.</v>
          </cell>
          <cell r="K43">
            <v>49440000</v>
          </cell>
          <cell r="L43">
            <v>0</v>
          </cell>
          <cell r="P43">
            <v>46045</v>
          </cell>
          <cell r="Q43">
            <v>46217</v>
          </cell>
          <cell r="R43">
            <v>0</v>
          </cell>
          <cell r="S43">
            <v>46225</v>
          </cell>
          <cell r="W43" t="str">
            <v>CARLOS EDUARDO OTAVO MORALES</v>
          </cell>
        </row>
        <row r="44">
          <cell r="C44" t="str">
            <v>043-2026</v>
          </cell>
          <cell r="E44" t="str">
            <v>https://community.secop.gov.co/Public/Tendering/OpportunityDetail/Index?noticeUID=CO1.NTC.9503826&amp;isFromPublicArea=True&amp;isModal=true&amp;asPopupView=true</v>
          </cell>
          <cell r="G44" t="str">
            <v>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v>
          </cell>
          <cell r="K44">
            <v>24000000</v>
          </cell>
          <cell r="L44">
            <v>4666667</v>
          </cell>
          <cell r="P44">
            <v>46037</v>
          </cell>
          <cell r="Q44">
            <v>46216</v>
          </cell>
          <cell r="R44">
            <v>35</v>
          </cell>
          <cell r="S44">
            <v>46253</v>
          </cell>
          <cell r="W44" t="str">
            <v xml:space="preserve"> KATERIN SYLVANA URIBE PARRA </v>
          </cell>
        </row>
        <row r="45">
          <cell r="C45" t="str">
            <v>044-2026</v>
          </cell>
          <cell r="E45" t="str">
            <v>https://community.secop.gov.co/Public/Tendering/OpportunityDetail/Index?noticeUID=CO1.NTC.9489310&amp;isFromPublicArea=True&amp;isModal=true&amp;asPopupView=true</v>
          </cell>
          <cell r="G45" t="str">
            <v>PRESTAR SERVICIOS PROFESIONALES AL INSTITUTO DISTRITAL DE TURISMO PARA APOYAR LA PUESTA EN MARCHA Y ARTICULACIÓN DE LAS POLÍTICAS PÚBLICAS DISTRITALES ASOCIADAS AL ÁREA.</v>
          </cell>
          <cell r="K45">
            <v>44557800</v>
          </cell>
          <cell r="L45">
            <v>0</v>
          </cell>
          <cell r="P45">
            <v>46038</v>
          </cell>
          <cell r="Q45">
            <v>46217</v>
          </cell>
          <cell r="R45">
            <v>0</v>
          </cell>
          <cell r="S45">
            <v>46218</v>
          </cell>
          <cell r="W45" t="str">
            <v>NEDI NATALIA MILLARES ABELLA</v>
          </cell>
        </row>
        <row r="46">
          <cell r="C46" t="str">
            <v>045-2026</v>
          </cell>
          <cell r="E46" t="str">
            <v>https://community.secop.gov.co/Public/Tendering/OpportunityDetail/Index?noticeUID=CO1.NTC.9489515&amp;isFromPublicArea=True&amp;isModal=true&amp;asPopupView=true</v>
          </cell>
          <cell r="G46" t="str">
            <v>PRESTAR SERVICIOS PROFESIONALES A LA SUBDIRECCIÓN DE DESARROLLO Y COMPETITIVIDAD PARA BRINDAR ACOMPAÑAMIENTO JURÍDICO EN TODAS LAS ETAPAS DE LOS PROCESOS CONTRACTUALES DE BIENES Y SERVICIOS DEL ÁREA.</v>
          </cell>
          <cell r="K46">
            <v>43260000</v>
          </cell>
          <cell r="L46">
            <v>0</v>
          </cell>
          <cell r="P46">
            <v>46038</v>
          </cell>
          <cell r="Q46">
            <v>46217</v>
          </cell>
          <cell r="R46">
            <v>0</v>
          </cell>
          <cell r="S46">
            <v>46218</v>
          </cell>
          <cell r="W46" t="str">
            <v>KARLA MAYELIS MENGUAL REDONDO</v>
          </cell>
        </row>
        <row r="47">
          <cell r="C47" t="str">
            <v>046-2026</v>
          </cell>
          <cell r="E47" t="str">
            <v>https://community.secop.gov.co/Public/Tendering/OpportunityDetail/Index?noticeUID=CO1.NTC.9489211&amp;isFromPublicArea=True&amp;isModal=true&amp;asPopupView=true</v>
          </cell>
          <cell r="G47" t="str">
            <v>PRESTAR SERVICIOS PROFESIONALES EN LA SUBDIRECCIÓN DE PLANEACIÓN PARA GARANTIZAR LA OPERACIÓN; IMPLEMENTACIÓN; MANTENIMIENTO; MEJORA Y EVOLUCIÓN DEL SISTEMA DE INFORMACIÓN Y GESTIÓN - PANDORA EN LA ENTIDAD</v>
          </cell>
          <cell r="K47">
            <v>47730000</v>
          </cell>
          <cell r="L47">
            <v>9280833</v>
          </cell>
          <cell r="P47">
            <v>46038</v>
          </cell>
          <cell r="Q47">
            <v>46216</v>
          </cell>
          <cell r="R47">
            <v>35</v>
          </cell>
          <cell r="S47">
            <v>46254</v>
          </cell>
          <cell r="W47" t="str">
            <v>CRISTIAN CAMILO CALDERON TAPIA</v>
          </cell>
        </row>
        <row r="48">
          <cell r="C48" t="str">
            <v>047-2026</v>
          </cell>
          <cell r="E48" t="str">
            <v>https://community.secop.gov.co/Public/Tendering/OpportunityDetail/Index?noticeUID=CO1.NTC.9518956&amp;isFromPublicArea=True&amp;isModal=true&amp;asPopupView=true</v>
          </cell>
          <cell r="G48" t="str">
            <v>PRESTAR SERVICIOS PROFESIONALES EN EL ASPECTO MISIONAL DE LA ENTIDAD EN EL QUE ABARQUE ENTRE OTROS LOS ASUNTOS POLITICOS Y/O PUBLICOS DEL IDT</v>
          </cell>
          <cell r="K48">
            <v>52800000</v>
          </cell>
          <cell r="L48">
            <v>0</v>
          </cell>
          <cell r="P48">
            <v>46037</v>
          </cell>
          <cell r="Q48">
            <v>46217</v>
          </cell>
          <cell r="R48">
            <v>0</v>
          </cell>
          <cell r="S48">
            <v>46217</v>
          </cell>
          <cell r="W48" t="str">
            <v>JESICA ANDREA JIMENEZ POLANIA</v>
          </cell>
        </row>
        <row r="49">
          <cell r="C49" t="str">
            <v>048-2026</v>
          </cell>
          <cell r="E49" t="str">
            <v>https://community.secop.gov.co/Public/Tendering/OpportunityDetail/Index?noticeUID=CO1.NTC.9489449&amp;isFromPublicArea=True&amp;isModal=true&amp;asPopupView=true</v>
          </cell>
          <cell r="G49" t="str">
            <v>PRESTAR SERVICIOS PROFESIONALES A LA SUBDIRECCIÓN DE DESARROLLO Y COMPETITIVIDAD PARA REALIZAR LA REVISIÓN FINANCIERA Y PRESUPUESTAL DE LOS PROYECTOS DE INVERSIÓN ASIGNADOS AL ÁREA.</v>
          </cell>
          <cell r="K49">
            <v>43260000</v>
          </cell>
          <cell r="L49">
            <v>0</v>
          </cell>
          <cell r="P49">
            <v>46037</v>
          </cell>
          <cell r="Q49">
            <v>46217</v>
          </cell>
          <cell r="R49">
            <v>0</v>
          </cell>
          <cell r="S49">
            <v>46217</v>
          </cell>
          <cell r="W49" t="str">
            <v>MAIRA ALEJANDRA MENESES ROMERO</v>
          </cell>
        </row>
        <row r="50">
          <cell r="C50" t="str">
            <v>049-2026</v>
          </cell>
          <cell r="E50" t="str">
            <v>https://community.secop.gov.co/Public/Tendering/OpportunityDetail/Index?noticeUID=CO1.NTC.9489138&amp;isFromPublicArea=True&amp;isModal=true&amp;asPopupView=true</v>
          </cell>
          <cell r="G50" t="str">
            <v>PRESTAR SERVICIOS DE APOYO A LA GESTIÓN PARA EL ACOMPAÑAMIENTO LOGÍSTICO DE LAS ACTIVIDADES ADMINISTRATIVAS DEL INSTITUTO DISTRITAL DE TURISMO REQUERIDAS PARA EL CUMPLIMIENTO DE LAS FUNCIONES INSTITUCIONALES</v>
          </cell>
          <cell r="K50">
            <v>19200000</v>
          </cell>
          <cell r="L50">
            <v>4800000</v>
          </cell>
          <cell r="P50">
            <v>46045</v>
          </cell>
          <cell r="Q50">
            <v>46216</v>
          </cell>
          <cell r="R50">
            <v>45</v>
          </cell>
          <cell r="S50">
            <v>46272</v>
          </cell>
          <cell r="W50" t="str">
            <v>JULIO RICARDO SANABRIA MARTINEZ</v>
          </cell>
        </row>
        <row r="51">
          <cell r="C51" t="str">
            <v>050-2026</v>
          </cell>
          <cell r="E51" t="str">
            <v>https://community.secop.gov.co/Public/Tendering/OpportunityDetail/Index?noticeUID=CO1.NTC.9489993&amp;isFromPublicArea=True&amp;isModal=true&amp;asPopupView=true</v>
          </cell>
          <cell r="G51" t="str">
            <v>PRESTAR SERVICIOS PROFESIONALES EN LA ESTABILIZACIÓN DE LA IMPLEMENTACIÓN DEL SISTEMA DE GESTIÓN DOCUMENTAL ORFEO</v>
          </cell>
          <cell r="K51">
            <v>45000000</v>
          </cell>
          <cell r="L51">
            <v>11250000</v>
          </cell>
          <cell r="P51">
            <v>46044</v>
          </cell>
          <cell r="Q51">
            <v>46216</v>
          </cell>
          <cell r="R51">
            <v>45</v>
          </cell>
          <cell r="S51">
            <v>46270</v>
          </cell>
          <cell r="W51" t="str">
            <v>IDELBER SANCHEZ</v>
          </cell>
        </row>
        <row r="52">
          <cell r="C52" t="str">
            <v>051-2026</v>
          </cell>
          <cell r="E52" t="str">
            <v>https://community.secop.gov.co/Public/Tendering/OpportunityDetail/Index?noticeUID=CO1.NTC.9490415&amp;isFromPublicArea=True&amp;isModal=true&amp;asPopupView=true</v>
          </cell>
          <cell r="G52" t="str">
            <v>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v>
          </cell>
          <cell r="K52">
            <v>15360000</v>
          </cell>
          <cell r="L52">
            <v>3840000</v>
          </cell>
          <cell r="P52">
            <v>46045</v>
          </cell>
          <cell r="Q52">
            <v>46216</v>
          </cell>
          <cell r="R52">
            <v>45</v>
          </cell>
          <cell r="S52">
            <v>46272</v>
          </cell>
          <cell r="W52" t="str">
            <v>NATALY GISSED PARRA BARRANTES</v>
          </cell>
        </row>
        <row r="53">
          <cell r="C53" t="str">
            <v>052-2026</v>
          </cell>
          <cell r="E53" t="str">
            <v>https://community.secop.gov.co/Public/Tendering/OpportunityDetail/Index?noticeUID=CO1.NTC.9490628&amp;isFromPublicArea=True&amp;isModal=true&amp;asPopupView=true</v>
          </cell>
          <cell r="G53" t="str">
            <v>PRESTAR SERVICIOS PROFESIONALES AL IDT PARA EL DESARROLLO DE ACTIVIDADES LOGÍSTICAS Y DE BTL
PARA LA VISIBILIZACIÓN DE BOGOTÁ COMO DESTINO TURÍSTICO</v>
          </cell>
          <cell r="K53">
            <v>54868000</v>
          </cell>
          <cell r="L53">
            <v>0</v>
          </cell>
          <cell r="P53">
            <v>46042</v>
          </cell>
          <cell r="Q53">
            <v>46216</v>
          </cell>
          <cell r="R53">
            <v>0</v>
          </cell>
          <cell r="S53">
            <v>46214</v>
          </cell>
          <cell r="W53" t="str">
            <v>SEBASTIAN USECHE ORTEGA</v>
          </cell>
        </row>
        <row r="54">
          <cell r="C54" t="str">
            <v>053-2026</v>
          </cell>
          <cell r="E54" t="str">
            <v>https://community.secop.gov.co/Public/Tendering/OpportunityDetail/Index?noticeUID=CO1.NTC.9489709&amp;isFromPublicArea=True&amp;isModal=true&amp;asPopupView=true</v>
          </cell>
          <cell r="G54" t="str">
            <v>PRESTAR SERVICIOS PROFESIONALES AL INSTITUTO DISTRITAL DE TURISMO PARA LA ESTRUCTURACIÓN; PUESTA EN MARCHA Y SEGUIMIENTO DE LA ESTRATEGIA DE IMPULSO Y APOYO DE PROYECTOS TURÍSTICOS</v>
          </cell>
          <cell r="K54">
            <v>49440000</v>
          </cell>
          <cell r="L54">
            <v>0</v>
          </cell>
          <cell r="P54">
            <v>46041</v>
          </cell>
          <cell r="Q54">
            <v>46217</v>
          </cell>
          <cell r="R54">
            <v>0</v>
          </cell>
          <cell r="S54">
            <v>46221</v>
          </cell>
          <cell r="W54" t="str">
            <v>LISSETH CATHERINE SANCHÉZ NIETO</v>
          </cell>
        </row>
        <row r="55">
          <cell r="C55" t="str">
            <v>054-2026</v>
          </cell>
          <cell r="E55" t="str">
            <v>https://community.secop.gov.co/Public/Tendering/OpportunityDetail/Index?noticeUID=CO1.NTC.9489489&amp;isFromPublicArea=True&amp;isModal=true&amp;asPopupView=true</v>
          </cell>
          <cell r="G55" t="str">
            <v>PRESTAR SERVICIOS PROFESIONALES AL INSTITUTO DISTRITAL DE TURISMO PARA LA IDENTIFICACIÓN Y ACOMPAÑAMIENTO DE EXPERIENCIAS TURÍSTICAS CON ÉNFASIS EN TURISMO DE SALUD Y DEPORTIVO EN EL DISTRITO CAPITAL.</v>
          </cell>
          <cell r="K55">
            <v>49440000</v>
          </cell>
          <cell r="L55">
            <v>0</v>
          </cell>
          <cell r="P55">
            <v>46041</v>
          </cell>
          <cell r="Q55">
            <v>46217</v>
          </cell>
          <cell r="R55">
            <v>0</v>
          </cell>
          <cell r="S55">
            <v>46221</v>
          </cell>
          <cell r="W55" t="str">
            <v>LAURA ANGELICA SANCLEMENTE QUINTERO</v>
          </cell>
        </row>
        <row r="56">
          <cell r="C56" t="str">
            <v>055-2026</v>
          </cell>
          <cell r="E56" t="str">
            <v>https://community.secop.gov.co/Public/Tendering/OpportunityDetail/Index?noticeUID=CO1.NTC.9520294&amp;isFromPublicArea=True&amp;isModal=true&amp;asPopupView=true</v>
          </cell>
          <cell r="G56" t="str">
            <v>PRESTAR SERVICIOS DE APOYO A LA GESTIÓN PARA EL REGISTRO AUDIOVISUAL PARA LA ELABORACIÓN DE PIEZAS COMUNICATIVAS DESTINADAS A LA DIVULGACIÓN DE PROGRAMAS; PLANES Y PROYECTOS INSTITUCIONALES DEL INSTITUTO DISTRITAL DE TURISMO</v>
          </cell>
          <cell r="K56">
            <v>24000000</v>
          </cell>
          <cell r="L56">
            <v>8000000</v>
          </cell>
          <cell r="P56">
            <v>46041</v>
          </cell>
          <cell r="Q56">
            <v>46216</v>
          </cell>
          <cell r="R56">
            <v>60</v>
          </cell>
          <cell r="S56">
            <v>46283</v>
          </cell>
          <cell r="W56" t="str">
            <v>MATEO ANDRÉS CABALLERO CANTOR</v>
          </cell>
        </row>
        <row r="57">
          <cell r="C57" t="str">
            <v>056-2026</v>
          </cell>
          <cell r="E57" t="str">
            <v>https://community.secop.gov.co/Public/Tendering/OpportunityDetail/Index?noticeUID=CO1.NTC.9520434&amp;isFromPublicArea=True&amp;isModal=true&amp;asPopupView=true</v>
          </cell>
          <cell r="G57" t="str">
            <v>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v>
          </cell>
          <cell r="K57">
            <v>46452000</v>
          </cell>
          <cell r="L57">
            <v>0</v>
          </cell>
          <cell r="P57">
            <v>46041</v>
          </cell>
          <cell r="Q57">
            <v>46216</v>
          </cell>
          <cell r="R57">
            <v>0</v>
          </cell>
          <cell r="S57">
            <v>46221</v>
          </cell>
          <cell r="W57" t="str">
            <v>KEVIN OSWALDO MOLANO ALARCÓN</v>
          </cell>
        </row>
        <row r="58">
          <cell r="C58" t="str">
            <v>057-2026</v>
          </cell>
          <cell r="E58" t="str">
            <v>https://community.secop.gov.co/Public/Tendering/OpportunityDetail/Index?noticeUID=CO1.NTC.9521110&amp;isFromPublicArea=True&amp;isModal=true&amp;asPopupView=true</v>
          </cell>
          <cell r="G58" t="str">
            <v>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v>
          </cell>
          <cell r="K58">
            <v>43260000</v>
          </cell>
          <cell r="L58">
            <v>0</v>
          </cell>
          <cell r="P58">
            <v>46041</v>
          </cell>
          <cell r="Q58">
            <v>46218</v>
          </cell>
          <cell r="R58">
            <v>0</v>
          </cell>
          <cell r="S58">
            <v>46221</v>
          </cell>
          <cell r="W58" t="str">
            <v>CAROL STEPHANNY BARRAGAN SOLER</v>
          </cell>
        </row>
        <row r="59">
          <cell r="C59" t="str">
            <v>058-2026</v>
          </cell>
          <cell r="E59" t="str">
            <v>https://community.secop.gov.co/Public/Tendering/OpportunityDetail/Index?noticeUID=CO1.NTC.9522672&amp;isFromPublicArea=True&amp;isModal=true&amp;asPopupView=true</v>
          </cell>
          <cell r="G59" t="str">
            <v>PRESTAR SERVICIOS DE APOYO A LA GESTIÓN PARA EL DESARROLLO DE LAS ACTIVIDADES OPERATIVAS;
LOGÍSTICAS Y ASISTENCIALES REQUERIDAS POR LA OFICINA JURÍDICA EN MATERIA DE DEFENSA JUDICIAL.</v>
          </cell>
          <cell r="K59">
            <v>19200000</v>
          </cell>
          <cell r="L59">
            <v>3733333</v>
          </cell>
          <cell r="P59">
            <v>46038</v>
          </cell>
          <cell r="Q59">
            <v>46217</v>
          </cell>
          <cell r="R59">
            <v>35</v>
          </cell>
          <cell r="S59">
            <v>46254</v>
          </cell>
          <cell r="W59" t="str">
            <v>YENNY MENDOZA ASECNCIO</v>
          </cell>
        </row>
        <row r="60">
          <cell r="C60" t="str">
            <v>059-2026</v>
          </cell>
          <cell r="E60" t="str">
            <v>https://community.secop.gov.co/Public/Tendering/OpportunityDetail/Index?noticeUID=CO1.NTC.9520147&amp;isFromPublicArea=True&amp;isModal=true&amp;asPopupView=true</v>
          </cell>
          <cell r="G60" t="str">
            <v>PRESTAR SERVICIOS DE APOYO A LA GESTIÓN PARA EFECTUAR SEGUIMIENTO ADMINISTRATIVO Y CONTRACTUAL A LOS PROCESOS DESARROLLADOS EN LA SUBDIRECCIÓN DE INTELIGENCIA Y GESTIÓN DE TECNOLOGÍAS DE LA INFORMACIÓN.</v>
          </cell>
          <cell r="K60">
            <v>36000000</v>
          </cell>
          <cell r="L60">
            <v>18000000</v>
          </cell>
          <cell r="P60">
            <v>46037</v>
          </cell>
          <cell r="Q60">
            <v>46216</v>
          </cell>
          <cell r="R60">
            <v>90</v>
          </cell>
          <cell r="S60">
            <v>46309</v>
          </cell>
          <cell r="W60" t="str">
            <v>SELENE AGUDELO LOPEZ</v>
          </cell>
        </row>
        <row r="61">
          <cell r="C61" t="str">
            <v>060-2026</v>
          </cell>
          <cell r="E61" t="str">
            <v>https://community.secop.gov.co/Public/Tendering/OpportunityDetail/Index?noticeUID=CO1.NTC.9519999&amp;isFromPublicArea=True&amp;isModal=true&amp;asPopupView=true</v>
          </cell>
          <cell r="G61" t="str">
            <v>PRESTAR SERVICIOS PROFESIONALES PARA LA GESTIÓN Y SEGUIMIENTO DE LOS PROCESOS
CONTRACTUALES DE TECNOLOGÍA; DESDE SU PLANEACIÓN HASTA SU FINALIZACIÓN</v>
          </cell>
          <cell r="K61">
            <v>43500000</v>
          </cell>
          <cell r="L61">
            <v>21750000</v>
          </cell>
          <cell r="P61">
            <v>46037</v>
          </cell>
          <cell r="Q61">
            <v>46216</v>
          </cell>
          <cell r="R61">
            <v>90</v>
          </cell>
          <cell r="S61">
            <v>46309</v>
          </cell>
          <cell r="W61" t="str">
            <v>CARLOS ALBERTO LOPEZ DIAZ</v>
          </cell>
        </row>
        <row r="62">
          <cell r="C62" t="str">
            <v>061-2026</v>
          </cell>
          <cell r="E62" t="str">
            <v>https://community.secop.gov.co/Public/Tendering/OpportunityDetail/Index?noticeUID=CO1.NTC.9519545&amp;isFromPublicArea=True&amp;isModal=true&amp;asPopupView=true</v>
          </cell>
          <cell r="G62" t="str">
            <v>PRESTAR SERVICIOS PROFESIONALES PARA LA ARTICULACIÓN DE ACTIVIDADES DE LA DIRECCIÓN GENERAL CON LOS AGENTES INTERNOS Y EXTERNOS; NACIONALES E INTERNACIONALES; ASÍ COMO EL SOPORTE EN LA PLANIFICACIÓN DE OBJETIVOS Y ESTRATEGIAS DE GESTIÓN PARA LA EJECUCIÓN DE LAS ACTIVIDADES</v>
          </cell>
          <cell r="K62">
            <v>35058000</v>
          </cell>
          <cell r="L62">
            <v>17529000</v>
          </cell>
          <cell r="P62">
            <v>46037</v>
          </cell>
          <cell r="Q62">
            <v>46217</v>
          </cell>
          <cell r="R62">
            <v>90</v>
          </cell>
          <cell r="S62">
            <v>46309</v>
          </cell>
          <cell r="W62" t="str">
            <v>LAURA DANIELA CAMACHO</v>
          </cell>
        </row>
        <row r="63">
          <cell r="C63" t="str">
            <v>062-2026</v>
          </cell>
          <cell r="E63" t="str">
            <v>https://community.secop.gov.co/Public/Tendering/OpportunityDetail/Index?noticeUID=CO1.NTC.9521164&amp;isFromPublicArea=True&amp;isModal=true&amp;asPopupView=true</v>
          </cell>
          <cell r="G63" t="str">
            <v>PRESTAR SERVICIOS PROFESIONALES PARA EL DESARROLLO DE LAS ACTIVIDADES REQUERIDAS POR LA OFICINA JURIDICA DEL IDT EN MATERIA JURÍDICA Y  CONTRACTUAL.</v>
          </cell>
          <cell r="K63">
            <v>51000000</v>
          </cell>
          <cell r="L63">
            <v>9916667</v>
          </cell>
          <cell r="P63">
            <v>46038</v>
          </cell>
          <cell r="Q63">
            <v>46217</v>
          </cell>
          <cell r="R63">
            <v>35</v>
          </cell>
          <cell r="S63">
            <v>46254</v>
          </cell>
          <cell r="W63" t="str">
            <v>ANA MARIA MONTOYA</v>
          </cell>
        </row>
        <row r="64">
          <cell r="C64" t="str">
            <v>063-2026</v>
          </cell>
          <cell r="E64" t="str">
            <v>https://community.secop.gov.co/Public/Tendering/OpportunityDetail/Index?noticeUID=CO1.NTC.9521969&amp;isFromPublicArea=True&amp;isModal=true&amp;asPopupView=true</v>
          </cell>
          <cell r="G64" t="str">
            <v>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v>
          </cell>
          <cell r="K64">
            <v>14970000</v>
          </cell>
          <cell r="L64">
            <v>0</v>
          </cell>
          <cell r="P64">
            <v>46043</v>
          </cell>
          <cell r="Q64">
            <v>46217</v>
          </cell>
          <cell r="R64">
            <v>0</v>
          </cell>
          <cell r="S64">
            <v>46223</v>
          </cell>
          <cell r="W64" t="str">
            <v>IVAN FERNANDO ESCOBAR TRONCOSO</v>
          </cell>
        </row>
        <row r="65">
          <cell r="C65" t="str">
            <v>064-2026</v>
          </cell>
          <cell r="E65" t="str">
            <v>https://community.secop.gov.co/Public/Tendering/OpportunityDetail/Index?noticeUID=CO1.NTC.9534717&amp;isFromPublicArea=True&amp;isModal=true&amp;asPopupView=true</v>
          </cell>
          <cell r="G65" t="str">
            <v>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v>
          </cell>
          <cell r="K65">
            <v>18000000</v>
          </cell>
          <cell r="L65">
            <v>0</v>
          </cell>
          <cell r="P65">
            <v>46041</v>
          </cell>
          <cell r="Q65">
            <v>46221</v>
          </cell>
          <cell r="R65">
            <v>0</v>
          </cell>
          <cell r="S65">
            <v>46221</v>
          </cell>
          <cell r="W65" t="str">
            <v>ELIZABETH AREVALO CANCINO</v>
          </cell>
        </row>
        <row r="66">
          <cell r="C66" t="str">
            <v>065-2026</v>
          </cell>
          <cell r="E66" t="str">
            <v>https://community.secop.gov.co/Public/Tendering/OpportunityDetail/Index?noticeUID=CO1.NTC.9534342&amp;isFromPublicArea=True&amp;isModal=true&amp;asPopupView=true</v>
          </cell>
          <cell r="G66" t="str">
            <v>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v>
          </cell>
          <cell r="K66">
            <v>63900000</v>
          </cell>
          <cell r="L66">
            <v>31950000</v>
          </cell>
          <cell r="P66">
            <v>46041</v>
          </cell>
          <cell r="Q66">
            <v>46216</v>
          </cell>
          <cell r="R66">
            <v>90</v>
          </cell>
          <cell r="S66">
            <v>46313</v>
          </cell>
          <cell r="W66" t="str">
            <v>DANEL ANTONIO MANTILLA CHAPARRO</v>
          </cell>
        </row>
        <row r="67">
          <cell r="C67" t="str">
            <v>066-2026</v>
          </cell>
          <cell r="E67" t="str">
            <v>https://community.secop.gov.co/Public/Tendering/OpportunityDetail/Index?noticeUID=CO1.NTC.9534462&amp;isFromPublicArea=True&amp;isModal=true&amp;asPopupView=true</v>
          </cell>
          <cell r="G67" t="str">
            <v>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v>
          </cell>
          <cell r="K67">
            <v>53028000</v>
          </cell>
          <cell r="L67">
            <v>26514000</v>
          </cell>
          <cell r="P67">
            <v>46041</v>
          </cell>
          <cell r="Q67">
            <v>46217</v>
          </cell>
          <cell r="R67">
            <v>90</v>
          </cell>
          <cell r="S67">
            <v>46313</v>
          </cell>
          <cell r="W67" t="str">
            <v>JUAN SEBASTIAN ESTUPIÑAN HEREDIA</v>
          </cell>
        </row>
        <row r="68">
          <cell r="C68" t="str">
            <v>067-2026</v>
          </cell>
          <cell r="E68" t="str">
            <v>https://community.secop.gov.co/Public/Tendering/OpportunityDetail/Index?noticeUID=CO1.NTC.9546413&amp;isFromPublicArea=True&amp;isModal=true&amp;asPopupView=true</v>
          </cell>
          <cell r="G68" t="str">
            <v>PRESTAR LOS SERVICIOS PARA LA ADMINISTRACIÓN; MANTENIMIENTO Y SOPORTE TÉCNICO DEL SISTEMA DE INFORMACIÓN QUE APOYA ADMINISTRATIVA; FINANCIERA; PRESUPUESTAL Y CONTABLE DEL IDT</v>
          </cell>
          <cell r="K68">
            <v>64368000</v>
          </cell>
          <cell r="L68">
            <v>32184000</v>
          </cell>
          <cell r="P68">
            <v>46039</v>
          </cell>
          <cell r="Q68">
            <v>46217</v>
          </cell>
          <cell r="R68">
            <v>90</v>
          </cell>
          <cell r="S68">
            <v>46311</v>
          </cell>
          <cell r="W68" t="str">
            <v xml:space="preserve"> FACCELLO ARGEL MANJARRES </v>
          </cell>
        </row>
        <row r="69">
          <cell r="C69" t="str">
            <v>068-2026</v>
          </cell>
          <cell r="E69" t="str">
            <v>https://community.secop.gov.co/Public/Tendering/OpportunityDetail/Index?noticeUID=CO1.NTC.9547165&amp;isFromPublicArea=True&amp;isModal=true&amp;asPopupView=true</v>
          </cell>
          <cell r="G69" t="str">
            <v>PRESTAR SERVICIOS PROFESIONALES ESPECIALIZADOS; PARA DAR CONTINUIDAD A LA IMPLEMENTACIÓN DE LAS POLÍTICAS DE GOBIERNO Y SEGURIDAD DIGITAL</v>
          </cell>
          <cell r="K69">
            <v>54312000</v>
          </cell>
          <cell r="L69">
            <v>27156000</v>
          </cell>
          <cell r="P69">
            <v>46039</v>
          </cell>
          <cell r="Q69">
            <v>46217</v>
          </cell>
          <cell r="R69">
            <v>90</v>
          </cell>
          <cell r="S69">
            <v>46311</v>
          </cell>
          <cell r="W69" t="str">
            <v>JOHANA KATHERINE JUNCA ORTIZ</v>
          </cell>
        </row>
        <row r="70">
          <cell r="C70" t="str">
            <v>069-2026</v>
          </cell>
          <cell r="E70" t="str">
            <v>https://community.secop.gov.co/Public/Tendering/OpportunityDetail/Index?noticeUID=CO1.NTC.9547859&amp;isFromPublicArea=True&amp;isModal=true&amp;asPopupView=true</v>
          </cell>
          <cell r="G70" t="str">
            <v>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v>
          </cell>
          <cell r="K70">
            <v>36000000</v>
          </cell>
          <cell r="L70">
            <v>18000000</v>
          </cell>
          <cell r="P70">
            <v>46042</v>
          </cell>
          <cell r="Q70">
            <v>46217</v>
          </cell>
          <cell r="R70">
            <v>90</v>
          </cell>
          <cell r="S70">
            <v>46314</v>
          </cell>
          <cell r="W70" t="str">
            <v xml:space="preserve">TANNY MARIA ALVAREZ PEZZANO </v>
          </cell>
        </row>
        <row r="71">
          <cell r="C71" t="str">
            <v>070-2026</v>
          </cell>
          <cell r="E71" t="str">
            <v>https://community.secop.gov.co/Public/Tendering/OpportunityDetail/Index?noticeUID=CO1.NTC.9548139&amp;isFromPublicArea=True&amp;isModal=true&amp;asPopupView=true</v>
          </cell>
          <cell r="G71" t="str">
            <v>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v>
          </cell>
          <cell r="K71">
            <v>47910000</v>
          </cell>
          <cell r="L71">
            <v>23955000</v>
          </cell>
          <cell r="P71">
            <v>46042</v>
          </cell>
          <cell r="Q71">
            <v>46217</v>
          </cell>
          <cell r="R71">
            <v>90</v>
          </cell>
          <cell r="S71">
            <v>46326</v>
          </cell>
          <cell r="W71" t="str">
            <v>DIEGO ALEJANDRO RODRIGUEZ GUERRERO</v>
          </cell>
        </row>
        <row r="72">
          <cell r="C72" t="str">
            <v>071-2026</v>
          </cell>
          <cell r="E72" t="str">
            <v>https://community.secop.gov.co/Public/Tendering/OpportunityDetail/Index?noticeUID=CO1.NTC.9538512&amp;isFromPublicArea=True&amp;isModal=true&amp;asPopupView=true</v>
          </cell>
          <cell r="G72" t="str">
            <v>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v>
          </cell>
          <cell r="K72">
            <v>53028000</v>
          </cell>
          <cell r="L72">
            <v>26514000</v>
          </cell>
          <cell r="P72">
            <v>46041</v>
          </cell>
          <cell r="Q72">
            <v>46217</v>
          </cell>
          <cell r="R72">
            <v>90</v>
          </cell>
          <cell r="S72">
            <v>46313</v>
          </cell>
          <cell r="W72" t="str">
            <v>JUAN CARLOS CABUYA NAVARRETE</v>
          </cell>
        </row>
        <row r="73">
          <cell r="C73" t="str">
            <v>072-2026</v>
          </cell>
          <cell r="E73" t="str">
            <v>https://community.secop.gov.co/Public/Tendering/OpportunityDetail/Index?noticeUID=CO1.NTC.9543981&amp;isFromPublicArea=True&amp;isModal=true&amp;asPopupView=true</v>
          </cell>
          <cell r="G73" t="str">
            <v>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v>
          </cell>
          <cell r="K73">
            <v>25980000</v>
          </cell>
          <cell r="L73">
            <v>0</v>
          </cell>
          <cell r="P73">
            <v>46039</v>
          </cell>
          <cell r="Q73">
            <v>46218</v>
          </cell>
          <cell r="R73">
            <v>0</v>
          </cell>
          <cell r="S73">
            <v>46219</v>
          </cell>
          <cell r="W73" t="str">
            <v>ANGIE PAOLA SUÁREZ</v>
          </cell>
        </row>
        <row r="74">
          <cell r="C74" t="str">
            <v>073-2026</v>
          </cell>
          <cell r="E74" t="str">
            <v>https://community.secop.gov.co/Public/Tendering/OpportunityDetail/Index?noticeUID=CO1.NTC.9557591&amp;isFromPublicArea=True&amp;isModal=true&amp;asPopupView=true</v>
          </cell>
          <cell r="G74" t="str">
            <v>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v>
          </cell>
          <cell r="K74">
            <v>35130000</v>
          </cell>
          <cell r="L74">
            <v>17565000</v>
          </cell>
          <cell r="P74">
            <v>46041</v>
          </cell>
          <cell r="Q74">
            <v>46217</v>
          </cell>
          <cell r="R74">
            <v>90</v>
          </cell>
          <cell r="S74">
            <v>46313</v>
          </cell>
          <cell r="W74" t="str">
            <v>ALEXANDRA PATRICIA TORRES CARDENAS</v>
          </cell>
        </row>
        <row r="75">
          <cell r="C75" t="str">
            <v>074-2026</v>
          </cell>
          <cell r="E75" t="str">
            <v>https://community.secop.gov.co/Public/Tendering/OpportunityDetail/Index?noticeUID=CO1.NTC.9558169&amp;isFromPublicArea=True&amp;isModal=true&amp;asPopupView=true</v>
          </cell>
          <cell r="G75" t="str">
            <v>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v>
          </cell>
          <cell r="K75">
            <v>53028000</v>
          </cell>
          <cell r="L75">
            <v>26514000</v>
          </cell>
          <cell r="P75">
            <v>46041</v>
          </cell>
          <cell r="Q75">
            <v>46218</v>
          </cell>
          <cell r="R75">
            <v>90</v>
          </cell>
          <cell r="S75">
            <v>46313</v>
          </cell>
          <cell r="W75" t="str">
            <v>JUAN FELIPE YEPES GONZALEZ</v>
          </cell>
        </row>
        <row r="76">
          <cell r="C76" t="str">
            <v>075-2026</v>
          </cell>
          <cell r="E76" t="str">
            <v>https://community.secop.gov.co/Public/Tendering/OpportunityDetail/Index?noticeUID=CO1.NTC.9558479&amp;isFromPublicArea=True&amp;isModal=true&amp;asPopupView=true</v>
          </cell>
          <cell r="G76" t="str">
            <v>PRESTAR SERVICIOS PROFESIONALES A LA SUBDIRECCIÓN DE INTELIGENCIA Y GESTIÓN DE TECNOLOGÍAS DE LA INFORMACIÓN PARA APOYAR EL REDISEÑO METODOLÓGICO Y ESTADÍSTICO DE LAS OPERACIONES; ESTUDIOS Y MEDICIONES DEL OBSERVATORIO DE TURISMO DE BOGOTÁ.</v>
          </cell>
          <cell r="K76">
            <v>53028000</v>
          </cell>
          <cell r="L76">
            <v>26514000</v>
          </cell>
          <cell r="P76">
            <v>46044</v>
          </cell>
          <cell r="Q76">
            <v>46218</v>
          </cell>
          <cell r="R76">
            <v>90</v>
          </cell>
          <cell r="S76">
            <v>46316</v>
          </cell>
          <cell r="W76" t="str">
            <v>STALYN YASID GUERRERO GOMEZ</v>
          </cell>
        </row>
        <row r="77">
          <cell r="C77" t="str">
            <v>076-2026</v>
          </cell>
          <cell r="E77" t="str">
            <v>https://community.secop.gov.co/Public/Tendering/OpportunityDetail/Index?noticeUID=CO1.NTC.9615813&amp;isFromPublicArea=True&amp;isModal=true&amp;asPopupView=true</v>
          </cell>
          <cell r="G77" t="str">
            <v>PRESTAR SERVICIOS PROFESIONALES PARA APOYAR A LA SUBDIRECCIÓN DE PLANEACIÓN EN LA IMPLEMENTACIÓN DEL MÓDULO DEL SISTEMA INTEGRADO DE GESTIÓN DEL INSTITUTO EN EL SISTEMA DE INFORMACIÓN Y GESTIÓN PANDORA.</v>
          </cell>
          <cell r="K77">
            <v>41220000</v>
          </cell>
          <cell r="L77">
            <v>8015000</v>
          </cell>
          <cell r="P77">
            <v>46042</v>
          </cell>
          <cell r="Q77">
            <v>46222</v>
          </cell>
          <cell r="R77">
            <v>35</v>
          </cell>
          <cell r="S77">
            <v>46258</v>
          </cell>
          <cell r="W77" t="str">
            <v>VALERIA MUÑETON TAMAYO</v>
          </cell>
        </row>
        <row r="78">
          <cell r="C78" t="str">
            <v>077-2026</v>
          </cell>
          <cell r="E78" t="str">
            <v>https://community.secop.gov.co/Public/Tendering/OpportunityDetail/Index?noticeUID=CO1.NTC.9626010&amp;isFromPublicArea=True&amp;isModal=true&amp;asPopupView=true</v>
          </cell>
          <cell r="G78" t="str">
            <v>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v>
          </cell>
          <cell r="K78">
            <v>33000000</v>
          </cell>
          <cell r="L78">
            <v>6416667</v>
          </cell>
          <cell r="P78">
            <v>46043</v>
          </cell>
          <cell r="Q78">
            <v>46222</v>
          </cell>
          <cell r="R78">
            <v>35</v>
          </cell>
          <cell r="S78">
            <v>46259</v>
          </cell>
          <cell r="W78" t="str">
            <v xml:space="preserve">JULIETH RODRIGUEZ RODRIGUEZ </v>
          </cell>
        </row>
        <row r="79">
          <cell r="C79" t="str">
            <v>078-2026</v>
          </cell>
          <cell r="E79" t="str">
            <v>https://community.secop.gov.co/Public/Tendering/OpportunityDetail/Index?noticeUID=CO1.NTC.9626486&amp;isFromPublicArea=True&amp;isModal=true&amp;asPopupView=true</v>
          </cell>
          <cell r="G79" t="str">
            <v>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v>
          </cell>
          <cell r="K79">
            <v>30000000</v>
          </cell>
          <cell r="L79">
            <v>5833333</v>
          </cell>
          <cell r="P79">
            <v>46042</v>
          </cell>
          <cell r="Q79">
            <v>46222</v>
          </cell>
          <cell r="R79">
            <v>35</v>
          </cell>
          <cell r="S79">
            <v>46258</v>
          </cell>
          <cell r="W79" t="str">
            <v>ALEJANDRA SASTOQUE ARBOLEDA</v>
          </cell>
        </row>
        <row r="80">
          <cell r="C80" t="str">
            <v>079-2026</v>
          </cell>
          <cell r="E80" t="str">
            <v>https://community.secop.gov.co/Public/Tendering/OpportunityDetail/Index?noticeUID=CO1.NTC.9626674&amp;isFromPublicArea=True&amp;isModal=true&amp;asPopupView=true</v>
          </cell>
          <cell r="G80" t="str">
            <v>PRESTAR SERVICIOS PROFESIONALES EN LA SUBDIRECCIÓN DE PLANEACIÓN PARA APOYAR LA GESTIÓN AMBIENTAL INSTITUCIONAL; GARANTIZANDO EL CUMPLIMIENTO DE LOS LINEAMIENTOS DE LA SECRETARÍA DISTRITAL DE AMBIENTE Y EL DESARROLLO DE ACCIONES DEL PLAN INSTITUCIONAL DE GESTIÓN AMBIENTAL-PIGA.</v>
          </cell>
          <cell r="K80">
            <v>33000000</v>
          </cell>
          <cell r="L80">
            <v>6416667</v>
          </cell>
          <cell r="P80">
            <v>46042</v>
          </cell>
          <cell r="Q80">
            <v>46222</v>
          </cell>
          <cell r="R80">
            <v>35</v>
          </cell>
          <cell r="S80">
            <v>46258</v>
          </cell>
          <cell r="W80" t="str">
            <v>MARIA FERNANDA RIVERA</v>
          </cell>
        </row>
        <row r="81">
          <cell r="C81" t="str">
            <v>080-2026</v>
          </cell>
          <cell r="E81" t="str">
            <v>https://community.secop.gov.co/Public/Tendering/OpportunityDetail/Index?noticeUID=CO1.NTC.9626409&amp;isFromPublicArea=True&amp;isModal=true&amp;asPopupView=true</v>
          </cell>
          <cell r="G81" t="str">
            <v>PRESTAR SERVICIOS PROFESIONALES PARA APOYAR A LA SUBDIRECCIÓN DE PLANEACIÓN EN EL FORTALECIMIENTO DE LA GESTIÓN DEL SISTEMA DE INFORMACIÓN Y GESTIÓN - PANDORA; EN LOS MÓDULOS PRESUPUESTALES Y DE PLANEACIÓN ESTRATÉGICA.</v>
          </cell>
          <cell r="K81">
            <v>42000000</v>
          </cell>
          <cell r="L81">
            <v>8166667</v>
          </cell>
          <cell r="P81">
            <v>46042</v>
          </cell>
          <cell r="Q81">
            <v>46222</v>
          </cell>
          <cell r="R81">
            <v>35</v>
          </cell>
          <cell r="S81">
            <v>46258</v>
          </cell>
          <cell r="W81" t="str">
            <v xml:space="preserve"> ERICK YONATHAN HORTUA </v>
          </cell>
        </row>
        <row r="82">
          <cell r="C82" t="str">
            <v>081-2026</v>
          </cell>
          <cell r="E82" t="str">
            <v>https://community.secop.gov.co/Public/Tendering/OpportunityDetail/Index?noticeUID=CO1.NTC.9627428&amp;isFromPublicArea=True&amp;isModal=true&amp;asPopupView=true</v>
          </cell>
          <cell r="G82" t="str">
            <v>PRESTAR SERVICIOS PROFESIONALES EN LA SUBDIRECCIÓN DE PLANEACIÓN PARA APOYAR LA GESTIÓN DE METAS; PRESUPUESTO; LA ATENCIÓN DE SOLICITUDES; SEGUIMIENTO A HERRAMIENTAS INSTITUCIONALES Y FORMULACIÓN DE ESTRATEGIAS QUE FORTALEZCAN LA GESTIÓN DE LA ENTIDAD.</v>
          </cell>
          <cell r="K82">
            <v>33000000</v>
          </cell>
          <cell r="L82">
            <v>6416667</v>
          </cell>
          <cell r="P82">
            <v>46042</v>
          </cell>
          <cell r="Q82">
            <v>46222</v>
          </cell>
          <cell r="R82">
            <v>35</v>
          </cell>
          <cell r="S82">
            <v>46258</v>
          </cell>
          <cell r="W82" t="str">
            <v>ERICA JULIETH RENTERIA</v>
          </cell>
        </row>
        <row r="83">
          <cell r="C83" t="str">
            <v>082-2026</v>
          </cell>
          <cell r="E83" t="str">
            <v>https://community.secop.gov.co/Public/Tendering/OpportunityDetail/Index?noticeUID=CO1.NTC.9557822&amp;isFromPublicArea=True&amp;isModal=true&amp;asPopupView=true</v>
          </cell>
          <cell r="G83" t="str">
            <v>PRESTAR SERVICIOS PROFESIONALES PARA LA DEFENSA JUDICIAL EN LOS PROCESOS LITIGIOSOS EN LOS
QUE SEA PARTE EL IDT.</v>
          </cell>
          <cell r="K83">
            <v>36000000</v>
          </cell>
          <cell r="L83">
            <v>0</v>
          </cell>
          <cell r="P83">
            <v>46042</v>
          </cell>
          <cell r="Q83">
            <v>46222</v>
          </cell>
          <cell r="R83">
            <v>0</v>
          </cell>
          <cell r="S83">
            <v>46222</v>
          </cell>
          <cell r="W83" t="str">
            <v>MARÍA ALEJANDRA GUALDRON</v>
          </cell>
        </row>
        <row r="84">
          <cell r="C84" t="str">
            <v>083-2026</v>
          </cell>
          <cell r="E84" t="str">
            <v>https://community.secop.gov.co/Public/Tendering/OpportunityDetail/Index?noticeUID=CO1.NTC.9558414&amp;isFromPublicArea=True&amp;isModal=true&amp;asPopupView=true</v>
          </cell>
          <cell r="G84" t="str">
            <v>PRESTAR SERVICIOS PROFESIONALES A LA OFICINA JURÍDICA PARA APOYAR LAS DIFERENTES ETAPAS DE LOS PROCESOS DE CONTRATACIÓN QUE ADELANTA EL INSTITUTO DISTRITAL DE TURISMO.</v>
          </cell>
          <cell r="K84">
            <v>36000000</v>
          </cell>
          <cell r="L84">
            <v>7000000</v>
          </cell>
          <cell r="P84">
            <v>46041</v>
          </cell>
          <cell r="Q84">
            <v>46221</v>
          </cell>
          <cell r="R84">
            <v>35</v>
          </cell>
          <cell r="S84">
            <v>46257</v>
          </cell>
          <cell r="W84" t="str">
            <v>DIANA MAYERLY MORENO LÓPEZ</v>
          </cell>
        </row>
        <row r="85">
          <cell r="C85" t="str">
            <v>084-2026</v>
          </cell>
          <cell r="E85" t="str">
            <v>https://community.secop.gov.co/Public/Tendering/OpportunityDetail/Index?noticeUID=CO1.NTC.9577778&amp;isFromPublicArea=True&amp;isModal=true&amp;asPopupView=true</v>
          </cell>
          <cell r="G85" t="str">
            <v>PRESTAR LOS SERVICIOS PROFESIONALES PARA APOYAR LA GESTIÓN INTEGRAL DE LA INFRAESTRUCTURA TECNOLÓGICA Y DE COMUNICACIONES DE LA ENTIDAD</v>
          </cell>
          <cell r="K85">
            <v>44724000</v>
          </cell>
          <cell r="L85">
            <v>22362000</v>
          </cell>
          <cell r="P85">
            <v>46041</v>
          </cell>
          <cell r="Q85">
            <v>46218</v>
          </cell>
          <cell r="R85">
            <v>90</v>
          </cell>
          <cell r="S85">
            <v>46313</v>
          </cell>
          <cell r="W85" t="str">
            <v>JUAN  CARLOS MORENO MORENO</v>
          </cell>
        </row>
        <row r="86">
          <cell r="C86" t="str">
            <v>085-2026</v>
          </cell>
          <cell r="E86" t="str">
            <v>https://community.secop.gov.co/Public/Tendering/OpportunityDetail/Index?noticeUID=CO1.NTC.9577795&amp;isFromPublicArea=True&amp;isModal=true&amp;asPopupView=true</v>
          </cell>
          <cell r="G86" t="str">
            <v>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v>
          </cell>
          <cell r="K86">
            <v>53028000</v>
          </cell>
          <cell r="L86">
            <v>26514000</v>
          </cell>
          <cell r="P86">
            <v>46041</v>
          </cell>
          <cell r="Q86">
            <v>46218</v>
          </cell>
          <cell r="R86">
            <v>90</v>
          </cell>
          <cell r="S86">
            <v>46313</v>
          </cell>
          <cell r="W86" t="str">
            <v xml:space="preserve">JUAN FELIPE RUBIO ARRUBLA </v>
          </cell>
        </row>
        <row r="87">
          <cell r="C87" t="str">
            <v>086-2026</v>
          </cell>
          <cell r="E87" t="str">
            <v>https://community.secop.gov.co/Public/Tendering/OpportunityDetail/Index?noticeUID=CO1.NTC.9577293&amp;isFromPublicArea=True&amp;isModal=true&amp;asPopupView=true</v>
          </cell>
          <cell r="G87" t="str">
            <v>PRESTAR SERVICIOS PROFESIONALES A LA SUBDIRECCIÓN DE INTELIGENCIA Y GESTIÓN DE TECNOLOGÍAS DE LA INFORMACIÓN PARA APOYAR LAS ACCIONES DEL COMPONENTE GEOGRÁFICO DEL TURISMO EN BOGOTÁ Y CONTRIBUIR CON LA IMPLEMENTACIÓN DEL MODELO DE GESTIÓN DE INFORMACIÓN ESTADÍSTICA.</v>
          </cell>
          <cell r="K87">
            <v>42090000</v>
          </cell>
          <cell r="L87">
            <v>21045000</v>
          </cell>
          <cell r="P87">
            <v>46043</v>
          </cell>
          <cell r="Q87">
            <v>46218</v>
          </cell>
          <cell r="R87">
            <v>90</v>
          </cell>
          <cell r="S87">
            <v>46315</v>
          </cell>
          <cell r="W87" t="str">
            <v xml:space="preserve"> LAURA CRISTINA ROJAS BARBOSA</v>
          </cell>
        </row>
        <row r="88">
          <cell r="C88" t="str">
            <v>087-2026</v>
          </cell>
          <cell r="E88" t="str">
            <v>https://community.secop.gov.co/Public/Tendering/OpportunityDetail/Index?noticeUID=CO1.NTC.9578123&amp;isFromPublicArea=True&amp;isModal=true&amp;asPopupView=true</v>
          </cell>
          <cell r="G88" t="str">
            <v>PRESTAR SERVICIOS DE APOYO EN LA SUBDIRECCIÓN DE INTELIGENCIA Y GESTIÓN DE TECNOLOGÍAS DE LA INFORMACIÓN PARA REALIZAR ACTIVIDADES DE ENCUESTADOR EN LOS ESCENARIOS O PUNTOS ASIGNADOS; CONFORME A LOS REQUERIMIENTOS Y LINEAMIENTOS TÉCNICOS DEFINIDOS POR EL ÁREA.</v>
          </cell>
          <cell r="K88">
            <v>15972000</v>
          </cell>
          <cell r="L88">
            <v>0</v>
          </cell>
          <cell r="P88">
            <v>46041</v>
          </cell>
          <cell r="Q88">
            <v>46218</v>
          </cell>
          <cell r="R88">
            <v>0</v>
          </cell>
          <cell r="S88">
            <v>46221</v>
          </cell>
          <cell r="W88" t="str">
            <v>CLAUDIA PAOLA MARTINEZ RODRIGUEZ</v>
          </cell>
        </row>
        <row r="89">
          <cell r="C89" t="str">
            <v>088-2026</v>
          </cell>
          <cell r="E89" t="str">
            <v>https://community.secop.gov.co/Public/Tendering/OpportunityDetail/Index?noticeUID=CO1.NTC.9626241&amp;isFromPublicArea=True&amp;isModal=true&amp;asPopupView=true</v>
          </cell>
          <cell r="G89" t="str">
            <v>PRESTAR SERVICIOS DE APOYO EN LA SUBDIRECCIÓN DE INTELIGENCIA Y GESTIÓN DE TECNOLOGÍAS DE LA INFORMACIÓN PARA REALIZAR ACTIVIDADES DE ENCUESTADOR EN LOS ESCENARIOS O PUNTOS ASIGNADOS; CONFORME A LOS REQUERIMIENTOS Y LINEAMIENTOS TÉCNICOS DEFINIDOS POR EL ÁREA.</v>
          </cell>
          <cell r="K89">
            <v>15972000</v>
          </cell>
          <cell r="L89">
            <v>0</v>
          </cell>
          <cell r="P89">
            <v>46043</v>
          </cell>
          <cell r="Q89">
            <v>46221</v>
          </cell>
          <cell r="R89">
            <v>0</v>
          </cell>
          <cell r="S89">
            <v>46223</v>
          </cell>
          <cell r="W89" t="str">
            <v>ALIZON MICHEL PINILLA PABON</v>
          </cell>
        </row>
        <row r="90">
          <cell r="C90" t="str">
            <v>089-2026</v>
          </cell>
          <cell r="E90" t="str">
            <v>https://community.secop.gov.co/Public/Tendering/OpportunityDetail/Index?noticeUID=CO1.NTC.9576188&amp;isFromPublicArea=True&amp;isModal=true&amp;asPopupView=true</v>
          </cell>
          <cell r="G90" t="str">
            <v>PRESTAR SERVICIOS PROFESIONALES AL INSTITUTO DISTRITAL DE TURISMO PARA BRINDAR
ACOMPAÑAMIENTO TÉCNICO A LOS ACTORES DEL SISTEMA TURÍSTICO EN LAS LOCALIDADES DEL DISTRITO QUE HAN SIDO PRIORIZADAS.</v>
          </cell>
          <cell r="K90">
            <v>37080000</v>
          </cell>
          <cell r="L90">
            <v>0</v>
          </cell>
          <cell r="P90">
            <v>46042</v>
          </cell>
          <cell r="Q90">
            <v>46222</v>
          </cell>
          <cell r="R90">
            <v>0</v>
          </cell>
          <cell r="S90">
            <v>46222</v>
          </cell>
          <cell r="W90" t="str">
            <v>ANDERSON CAMILO HUERFANO REYES</v>
          </cell>
        </row>
        <row r="91">
          <cell r="C91" t="str">
            <v>090-2026</v>
          </cell>
          <cell r="E91" t="str">
            <v>https://community.secop.gov.co/Public/Tendering/OpportunityDetail/Index?noticeUID=CO1.NTC.9576345&amp;isFromPublicArea=True&amp;isModal=true&amp;asPopupView=true</v>
          </cell>
          <cell r="G91" t="str">
            <v>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v>
          </cell>
          <cell r="K91">
            <v>36000000</v>
          </cell>
          <cell r="L91">
            <v>0</v>
          </cell>
          <cell r="P91">
            <v>46043</v>
          </cell>
          <cell r="Q91">
            <v>46222</v>
          </cell>
          <cell r="R91">
            <v>0</v>
          </cell>
          <cell r="S91">
            <v>46223</v>
          </cell>
          <cell r="W91" t="str">
            <v>NYDIA EDITH GUTIERREZ GARZÓN</v>
          </cell>
        </row>
        <row r="92">
          <cell r="C92" t="str">
            <v>091-2026</v>
          </cell>
          <cell r="E92" t="str">
            <v>https://community.secop.gov.co/Public/Tendering/OpportunityDetail/Index?noticeUID=CO1.NTC.9655555&amp;isFromPublicArea=True&amp;isModal=true&amp;asPopupView=true</v>
          </cell>
          <cell r="G92" t="str">
            <v>PRESTAR SERVICIOS PROFESIONALES AL INSTITUTO DISTRITAL DE TURISMO PARA APOYAR EN LA GESTIÓN
DOCUMENTAL Y ARCHIVÍSTICA; MEDIANTE LA ORGANIZACIÓN; PRESERVACIÓN Y CONTROL DE LA
INFORMACIÓN GENERADA.</v>
          </cell>
          <cell r="K92">
            <v>18000000</v>
          </cell>
          <cell r="L92">
            <v>0</v>
          </cell>
          <cell r="P92">
            <v>46045</v>
          </cell>
          <cell r="Q92">
            <v>46224</v>
          </cell>
          <cell r="R92">
            <v>0</v>
          </cell>
          <cell r="S92">
            <v>46225</v>
          </cell>
          <cell r="W92" t="str">
            <v>CAROLINA OLARTE OLARTE-</v>
          </cell>
        </row>
        <row r="93">
          <cell r="C93" t="str">
            <v>092-2026</v>
          </cell>
          <cell r="E93" t="str">
            <v>https://community.secop.gov.co/Public/Tendering/OpportunityDetail/Index?noticeUID=CO1.NTC.9645861&amp;isFromPublicArea=True&amp;isModal=true&amp;asPopupView=true</v>
          </cell>
          <cell r="G93" t="str">
            <v>PRESTAR SERVICIOS PROFESIONALES EN LA SUBDIRECCIÓN DE MERCADEO MEDIANTE SEGUIMIENTO A LA
EJECUCIÓN; ANÁLISIS TÉCNICO Y FINANCIERO DE LOS CONVENIOS Y/O CONTRATOS DEL ÁREA; INCLUYENDO
LA EMISIÓN DE LAS ALERTAS REQUERIDAS.</v>
          </cell>
          <cell r="K93">
            <v>43320000</v>
          </cell>
          <cell r="L93">
            <v>0</v>
          </cell>
          <cell r="P93">
            <v>46044</v>
          </cell>
          <cell r="Q93">
            <v>46224</v>
          </cell>
          <cell r="R93">
            <v>0</v>
          </cell>
          <cell r="S93">
            <v>46224</v>
          </cell>
          <cell r="W93" t="str">
            <v>YULY PATRICIA PATRICIA GARCIA PALACIOS</v>
          </cell>
        </row>
        <row r="94">
          <cell r="C94" t="str">
            <v>093-2026</v>
          </cell>
          <cell r="E94" t="str">
            <v>https://community.secop.gov.co/Public/Tendering/OpportunityDetail/Index?noticeUID=CO1.NTC.9655824&amp;isFromPublicArea=True&amp;isModal=true&amp;asPopupView=true</v>
          </cell>
          <cell r="G94" t="str">
            <v>PRESTAR SERVICIOS PROFESIONALES PARA GESTIONAR INICIATIVAS DE COMERCIALIZACIÓN Y ALIANZAS
ESTRATÉGICAS QUE PROMUEVAN A BOGOTÁ COMO DESTINO TURÍSTICO.</v>
          </cell>
          <cell r="K94">
            <v>33000000</v>
          </cell>
          <cell r="L94">
            <v>0</v>
          </cell>
          <cell r="P94">
            <v>46044</v>
          </cell>
          <cell r="Q94">
            <v>46224</v>
          </cell>
          <cell r="R94">
            <v>0</v>
          </cell>
          <cell r="S94">
            <v>46224</v>
          </cell>
          <cell r="W94" t="str">
            <v>JOHANA ANDREA RUBIANDO DUARTE</v>
          </cell>
        </row>
        <row r="95">
          <cell r="C95" t="str">
            <v>094-2026</v>
          </cell>
          <cell r="E95" t="str">
            <v>https://community.secop.gov.co/Public/Tendering/OpportunityDetail/Index?noticeUID=CO1.NTC.9656372&amp;isFromPublicArea=True&amp;isModal=true&amp;asPopupView=true</v>
          </cell>
          <cell r="G95" t="str">
            <v>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v>
          </cell>
          <cell r="K95">
            <v>31890000</v>
          </cell>
          <cell r="L95">
            <v>0</v>
          </cell>
          <cell r="P95">
            <v>46044</v>
          </cell>
          <cell r="Q95">
            <v>46225</v>
          </cell>
          <cell r="R95">
            <v>0</v>
          </cell>
          <cell r="S95">
            <v>46224</v>
          </cell>
          <cell r="W95" t="str">
            <v>JOHNNY RAMIRO OSMA GUALDRON</v>
          </cell>
        </row>
        <row r="96">
          <cell r="C96" t="str">
            <v>095-2026</v>
          </cell>
          <cell r="E96" t="str">
            <v>https://community.secop.gov.co/Public/Tendering/OpportunityDetail/Index?noticeUID=CO1.NTC.9626098&amp;isFromPublicArea=True&amp;isModal=true&amp;asPopupView=true</v>
          </cell>
          <cell r="G96" t="str">
            <v>PRESTAR SERVICIOS PROFESIONALES PARA LA CREACIÓN DE CONTENIDOS VISUALES Y PIEZAS INSTITUCIONALES ORIENTADAS A CANALES INTERNOS Y EXTERNOS DEL INSTITUTO DISTRITAL DE TURISMO</v>
          </cell>
          <cell r="K96">
            <v>37164000</v>
          </cell>
          <cell r="L96">
            <v>12388000</v>
          </cell>
          <cell r="P96">
            <v>46043</v>
          </cell>
          <cell r="Q96">
            <v>46221</v>
          </cell>
          <cell r="R96">
            <v>60</v>
          </cell>
          <cell r="S96">
            <v>46285</v>
          </cell>
          <cell r="W96" t="str">
            <v>ANGELA MARIA RUEDA ÁLVAREZ</v>
          </cell>
        </row>
        <row r="97">
          <cell r="C97" t="str">
            <v>096-2026</v>
          </cell>
          <cell r="E97" t="str">
            <v>https://community.secop.gov.co/Public/Tendering/OpportunityDetail/Index?noticeUID=CO1.NTC.9626287&amp;isFromPublicArea=True&amp;isModal=true&amp;asPopupView=true</v>
          </cell>
          <cell r="G97" t="str">
            <v>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v>
          </cell>
          <cell r="K97">
            <v>39000000</v>
          </cell>
          <cell r="L97">
            <v>13000000</v>
          </cell>
          <cell r="P97">
            <v>46042</v>
          </cell>
          <cell r="Q97">
            <v>46221</v>
          </cell>
          <cell r="R97">
            <v>60</v>
          </cell>
          <cell r="S97">
            <v>46284</v>
          </cell>
          <cell r="W97" t="str">
            <v xml:space="preserve"> OCTAVIO ANDRES CRUZ GUEVARA</v>
          </cell>
        </row>
        <row r="98">
          <cell r="C98" t="str">
            <v>097-2026</v>
          </cell>
          <cell r="E98" t="str">
            <v>https://community.secop.gov.co/Public/Tendering/OpportunityDetail/Index?noticeUID=CO1.NTC.9633255&amp;isFromPublicArea=True&amp;isModal=true&amp;asPopupView=true</v>
          </cell>
          <cell r="G98" t="str">
            <v>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v>
          </cell>
          <cell r="K98">
            <v>32190000</v>
          </cell>
          <cell r="L98">
            <v>0</v>
          </cell>
          <cell r="P98">
            <v>46044</v>
          </cell>
          <cell r="Q98">
            <v>46221</v>
          </cell>
          <cell r="R98">
            <v>0</v>
          </cell>
          <cell r="S98">
            <v>46224</v>
          </cell>
          <cell r="W98" t="str">
            <v>MONICA GIMENA SUAREZ FORERO</v>
          </cell>
        </row>
        <row r="99">
          <cell r="C99" t="str">
            <v>098-2026</v>
          </cell>
          <cell r="E99" t="str">
            <v>https://community.secop.gov.co/Public/Tendering/OpportunityDetail/Index?noticeUID=CO1.NTC.9656669&amp;isFromPublicArea=True&amp;isModal=true&amp;asPopupView=true</v>
          </cell>
          <cell r="G99" t="str">
            <v>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v>
          </cell>
          <cell r="K99">
            <v>63000000</v>
          </cell>
          <cell r="L99">
            <v>0</v>
          </cell>
          <cell r="P99">
            <v>46044</v>
          </cell>
          <cell r="Q99">
            <v>46224</v>
          </cell>
          <cell r="R99">
            <v>0</v>
          </cell>
          <cell r="S99">
            <v>46224</v>
          </cell>
          <cell r="W99" t="str">
            <v xml:space="preserve">CARLOS ANDRES GUZMAN RODRIGUEZ </v>
          </cell>
        </row>
        <row r="100">
          <cell r="C100" t="str">
            <v>099-2026</v>
          </cell>
          <cell r="E100" t="str">
            <v>https://community.secop.gov.co/Public/Tendering/OpportunityDetail/Index?noticeUID=CO1.NTC.9657273&amp;isFromPublicArea=True&amp;isModal=true&amp;asPopupView=true</v>
          </cell>
          <cell r="G100" t="str">
            <v>PRESTAR SERVICIOS PROFESIONALES EN LA SUBDIRECCIÓN DE MERCADEO; PARA LA GENERACIÓN DE
CONTENIDOS PERIODÍSTICOS CONTRIBUYENDO AL POSICIONAMIENTO DE BOGOTÁ COMO DESTRINO
TURISTICO A NIVEL NACIONAL E INTERNACIONAL.</v>
          </cell>
          <cell r="K100">
            <v>34050000</v>
          </cell>
          <cell r="L100">
            <v>11350000</v>
          </cell>
          <cell r="P100">
            <v>46044</v>
          </cell>
          <cell r="Q100">
            <v>46225</v>
          </cell>
          <cell r="R100">
            <v>60</v>
          </cell>
          <cell r="S100">
            <v>46286</v>
          </cell>
          <cell r="W100" t="str">
            <v>MARIA FERNANDA GARCIA SILVA</v>
          </cell>
        </row>
        <row r="101">
          <cell r="C101" t="str">
            <v>100-2026</v>
          </cell>
          <cell r="E101" t="str">
            <v>https://community.secop.gov.co/Public/Tendering/OpportunityDetail/Index?noticeUID=CO1.NTC.9626735&amp;isFromPublicArea=True&amp;isModal=true&amp;asPopupView=true</v>
          </cell>
          <cell r="G101" t="str">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101">
            <v>22200000</v>
          </cell>
          <cell r="L101">
            <v>7400000</v>
          </cell>
          <cell r="P101">
            <v>46042</v>
          </cell>
          <cell r="Q101">
            <v>46222</v>
          </cell>
          <cell r="R101">
            <v>60</v>
          </cell>
          <cell r="S101">
            <v>46284</v>
          </cell>
          <cell r="W101" t="str">
            <v>JAVIER RODRIGO HERNANDEZ MENESES</v>
          </cell>
        </row>
        <row r="102">
          <cell r="C102" t="str">
            <v>101-2026</v>
          </cell>
          <cell r="E102" t="str">
            <v>https://community.secop.gov.co/Public/Tendering/OpportunityDetail/Index?noticeUID=CO1.NTC.9648006&amp;isFromPublicArea=True&amp;isModal=true&amp;asPopupView=true</v>
          </cell>
          <cell r="G102" t="str">
            <v>PRESTAR SERVICIOS PROFESIONALES DE TRADUCCIÓN E INTERPRETACIÓN MULTILINGÜE DE CONTENIDOS TURÍSTICOS; GARANTIZANDO SU ADECUACIÓN CULTURAL Y LINGÜÍSTICA A LOS MERCADOS OBJETIVOS</v>
          </cell>
          <cell r="K102">
            <v>28050000</v>
          </cell>
          <cell r="L102">
            <v>0</v>
          </cell>
          <cell r="P102">
            <v>46045</v>
          </cell>
          <cell r="Q102">
            <v>46225</v>
          </cell>
          <cell r="R102">
            <v>0</v>
          </cell>
          <cell r="S102">
            <v>46225</v>
          </cell>
          <cell r="W102" t="str">
            <v>LINA PAOLA RODRIGUEZ RODRIGUEZ</v>
          </cell>
        </row>
        <row r="103">
          <cell r="C103" t="str">
            <v>102-2026</v>
          </cell>
          <cell r="E103" t="str">
            <v>https://community.secop.gov.co/Public/Tendering/OpportunityDetail/Index?noticeUID=CO1.NTC.9673703&amp;isFromPublicArea=True&amp;isModal=true&amp;asPopupView=true</v>
          </cell>
          <cell r="G103" t="str">
            <v>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103">
            <v>22200000</v>
          </cell>
          <cell r="L103">
            <v>7400000</v>
          </cell>
          <cell r="P103">
            <v>46044</v>
          </cell>
          <cell r="Q103">
            <v>46222</v>
          </cell>
          <cell r="R103">
            <v>60</v>
          </cell>
          <cell r="S103">
            <v>46286</v>
          </cell>
          <cell r="W103" t="str">
            <v>LAURA CAMILA CHAVES CHAVES</v>
          </cell>
        </row>
        <row r="104">
          <cell r="C104" t="str">
            <v>103-2026</v>
          </cell>
          <cell r="E104" t="str">
            <v>https://community.secop.gov.co/Public/Tendering/OpportunityDetail/Index?noticeUID=CO1.NTC.9679088&amp;isFromPublicArea=True&amp;isModal=true&amp;asPopupView=true</v>
          </cell>
          <cell r="G104" t="str">
            <v>PRESTAR SERVICIOS PROFESIONALES EN LA SUBDIRECCIÓN DE MERCADEO PARA ADELANTAR LA
DEFINICIÓN Y GESTIÓN DE LA LÍNEA EDITORIAL; ASÍ COMO LA CREACIÓN DE CONTENIDOS INNOVADORES EN NUEVOS FORMATOS; ORIENTADOS A LA PROMOCIÓN DE BOGOTÁ COMO DESTINO TURÍSTICO.</v>
          </cell>
          <cell r="K104">
            <v>48000000</v>
          </cell>
          <cell r="L104">
            <v>16000000</v>
          </cell>
          <cell r="P104">
            <v>46048</v>
          </cell>
          <cell r="Q104">
            <v>46234</v>
          </cell>
          <cell r="R104">
            <v>60</v>
          </cell>
          <cell r="S104">
            <v>46234</v>
          </cell>
          <cell r="W104" t="str">
            <v xml:space="preserve">ERIKA RESTREPO GIRALDO </v>
          </cell>
        </row>
        <row r="105">
          <cell r="C105" t="str">
            <v>104-2026</v>
          </cell>
          <cell r="E105" t="str">
            <v>https://community.secop.gov.co/Public/Tendering/OpportunityDetail/Index?noticeUID=CO1.NTC.9671203&amp;isFromPublicArea=True&amp;isModal=true&amp;asPopupView=true</v>
          </cell>
          <cell r="G105" t="str">
            <v>PRESTAR SERVICIOS PROFESIONALES PARA LA CREACIÓN DE PIEZAS GRÁFICAS DE ALTO IMPACTO; QUE APOYEN LA PROMOCIÓN DE BOGOTÁ COMO DESTINO TURÍSTICO COMPETITIVO Y DIVERSO.</v>
          </cell>
          <cell r="K105">
            <v>48000000</v>
          </cell>
          <cell r="L105">
            <v>0</v>
          </cell>
          <cell r="P105">
            <v>46044</v>
          </cell>
          <cell r="Q105">
            <v>46225</v>
          </cell>
          <cell r="R105">
            <v>0</v>
          </cell>
          <cell r="S105">
            <v>46224</v>
          </cell>
          <cell r="W105" t="str">
            <v xml:space="preserve">ANDRES FELIPE OVIEDO URBANO </v>
          </cell>
        </row>
        <row r="106">
          <cell r="C106" t="str">
            <v>105-2026</v>
          </cell>
          <cell r="E106" t="str">
            <v>https://community.secop.gov.co/Public/Tendering/OpportunityDetail/Index?noticeUID=CO1.NTC.9710222&amp;isFromPublicArea=True&amp;isModal=true&amp;asPopupView=true</v>
          </cell>
          <cell r="G106" t="str">
            <v>PRESTAR SERVICIOS PROFESIONALES EN LA SUBDIRECCIÓN DE MERCADEO; PARA EL MANTENIMIENTO Y
ACTUALIZACIÓN DE PLATAFORMAS WEB Y APLICATIVOS DIGITALES DE PROMOCIÓN TURISTICA; ALINEADOS
CON LA ESTRATEGIA DE COMUNICACIÓN DIGITAL Y POSICIONAMIENTO DE BOGOTÁ COMO DESTINO.</v>
          </cell>
          <cell r="K106">
            <v>60000000</v>
          </cell>
          <cell r="L106">
            <v>0</v>
          </cell>
          <cell r="P106">
            <v>46048</v>
          </cell>
          <cell r="Q106">
            <v>46234</v>
          </cell>
          <cell r="R106">
            <v>0</v>
          </cell>
          <cell r="S106">
            <v>46228</v>
          </cell>
          <cell r="W106" t="str">
            <v>GUSTAVO ADOLFO MUÑOZ DOMÍNGUEZ</v>
          </cell>
        </row>
        <row r="107">
          <cell r="C107" t="str">
            <v>106-2026</v>
          </cell>
          <cell r="E107" t="str">
            <v>https://community.secop.gov.co/Public/Tendering/OpportunityDetail/Index?noticeUID=CO1.NTC.9704974&amp;isFromPublicArea=True&amp;isModal=true&amp;asPopupView=true</v>
          </cell>
          <cell r="G107" t="str">
            <v>PRESTAR SERVICIOS PROFESIONALES PARA EL DESARROLLO DE PRODUCTOS DIGITALES Y MÓVILES; QUE APOYEN LA ESTRATEGIA DE PROMOCIÓN Y POSICIONAMIENTO TURÍSTICO DE BOGOTÁ.</v>
          </cell>
          <cell r="K107">
            <v>48000000</v>
          </cell>
          <cell r="L107">
            <v>0</v>
          </cell>
          <cell r="P107">
            <v>46048</v>
          </cell>
          <cell r="Q107">
            <v>46227</v>
          </cell>
          <cell r="R107">
            <v>0</v>
          </cell>
          <cell r="S107">
            <v>46228</v>
          </cell>
          <cell r="W107" t="str">
            <v>NESTOR AUGUSTO GOYES ORTEGA</v>
          </cell>
        </row>
        <row r="108">
          <cell r="C108" t="str">
            <v>107-2026</v>
          </cell>
          <cell r="E108" t="str">
            <v>https://community.secop.gov.co/Public/Tendering/OpportunityDetail/Index?noticeUID=CO1.NTC.9705880&amp;isFromPublicArea=True&amp;isModal=true&amp;asPopupView=true</v>
          </cell>
          <cell r="G108" t="str">
            <v>PRESTAR SERVICIOS PROFESIONALES PARA LA PLANEACIÓN; PRODUCCIÓN Y POSTPRODUCCIÓN DE
CONTENIDOS AUDIOVISUALES; FORTALECIENDO LA IDENTIDAD VISUAL DE BOGOTÁ COMO DESTINO.</v>
          </cell>
          <cell r="K108">
            <v>27600000</v>
          </cell>
          <cell r="L108">
            <v>9200000</v>
          </cell>
          <cell r="P108">
            <v>46045</v>
          </cell>
          <cell r="Q108">
            <v>46225</v>
          </cell>
          <cell r="R108">
            <v>60</v>
          </cell>
          <cell r="S108">
            <v>46287</v>
          </cell>
          <cell r="W108" t="str">
            <v>CARLOS EDISON VIANCHA VALENCIA</v>
          </cell>
        </row>
        <row r="109">
          <cell r="C109" t="str">
            <v>108-2026</v>
          </cell>
          <cell r="E109" t="str">
            <v>https://community.secop.gov.co/Public/Tendering/OpportunityDetail/Index?noticeUID=CO1.NTC.9712069&amp;isFromPublicArea=True&amp;isModal=true&amp;asPopupView=true</v>
          </cell>
          <cell r="G109" t="str">
            <v>PRESTAR SERVICIOS DE APOYO A LA PROGRAMACIÓN Y OPERACIÓN DE PLATAFORMAS DIGITALES DE
PROMOCIÓN TURÍSTICA; FORTALECIENDO EL ECOSISTEMA WEB DE LA SUBDIRECCIÓN DE MERCADEO.</v>
          </cell>
          <cell r="K109">
            <v>25500000</v>
          </cell>
          <cell r="L109">
            <v>0</v>
          </cell>
          <cell r="P109">
            <v>46049</v>
          </cell>
          <cell r="Q109">
            <v>46234</v>
          </cell>
          <cell r="R109">
            <v>0</v>
          </cell>
          <cell r="S109">
            <v>46229</v>
          </cell>
          <cell r="W109" t="str">
            <v>JULIAN DAVID DELGADO ACEVEDO</v>
          </cell>
        </row>
        <row r="110">
          <cell r="C110" t="str">
            <v>109-2026</v>
          </cell>
          <cell r="E110" t="str">
            <v>https://community.secop.gov.co/Public/Tendering/OpportunityDetail/Index?noticeUID=CO1.NTC.9712110&amp;isFromPublicArea=True&amp;isModal=true&amp;asPopupView=true</v>
          </cell>
          <cell r="G110" t="str">
            <v>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v>
          </cell>
          <cell r="K110">
            <v>24000000</v>
          </cell>
          <cell r="L110">
            <v>4666667</v>
          </cell>
          <cell r="P110">
            <v>46050</v>
          </cell>
          <cell r="Q110">
            <v>46225</v>
          </cell>
          <cell r="R110">
            <v>35</v>
          </cell>
          <cell r="S110">
            <v>46267</v>
          </cell>
          <cell r="W110" t="str">
            <v>ANDRES DARIO VERGARA</v>
          </cell>
        </row>
        <row r="111">
          <cell r="C111" t="str">
            <v>110-2026</v>
          </cell>
          <cell r="E111" t="str">
            <v>https://community.secop.gov.co/Public/Tendering/OpportunityDetail/Index?noticeUID=CO1.NTC.9709482&amp;isFromPublicArea=True&amp;isModal=true&amp;asPopupView=true</v>
          </cell>
          <cell r="G111" t="str">
            <v>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v>
          </cell>
          <cell r="K111">
            <v>24000000</v>
          </cell>
          <cell r="L111">
            <v>0</v>
          </cell>
          <cell r="P111">
            <v>46048</v>
          </cell>
          <cell r="Q111">
            <v>46225</v>
          </cell>
          <cell r="R111">
            <v>0</v>
          </cell>
          <cell r="S111">
            <v>46228</v>
          </cell>
          <cell r="W111" t="str">
            <v>VICTORIA MORA VANEGAS</v>
          </cell>
        </row>
        <row r="112">
          <cell r="C112" t="str">
            <v>111-2026</v>
          </cell>
          <cell r="E112" t="str">
            <v>https://community.secop.gov.co/Public/Tendering/OpportunityDetail/Index?noticeUID=CO1.NTC.9717815&amp;isFromPublicArea=True&amp;isModal=true&amp;asPopupView=true</v>
          </cell>
          <cell r="G112" t="str">
            <v>PRESTAR SERVICIOS TÉCNICOS DE APOYO EN LA ASESORÍA DE CONTROL INTERNO DEL IDT; DANDOCUMPLIMIENTO AL PLAN ANUALDE AUDITORÍA APROBADO PARA LA VIGENCIA; MEDIANTE LAEVALUACIÓN DEL CUMPLIMIENTO NORMATIVO; LA GESTIÓN DE RIESGOS Y LA EFECTIVIDAD DE LOS CONTROLES
ASOCIADOS A LA GESTIÓN DOCUMENTAL Y DE ARCHIVOS; Y LAS DEMÁS ACTIVIDADES DE ASEGURAMIENTO
QUE LE SEAN ASIGNADAS DE CONFORMIDAD CON EL PLAN ANUAL DE AUDITORÍA</v>
          </cell>
          <cell r="K112">
            <v>19800000</v>
          </cell>
          <cell r="L112">
            <v>4950000</v>
          </cell>
          <cell r="P112">
            <v>46045</v>
          </cell>
          <cell r="Q112">
            <v>46225</v>
          </cell>
          <cell r="R112">
            <v>45</v>
          </cell>
          <cell r="S112">
            <v>46271</v>
          </cell>
          <cell r="W112" t="str">
            <v>JOHANN RICARDO PACHON RUIZ</v>
          </cell>
        </row>
        <row r="113">
          <cell r="C113" t="str">
            <v>112-2026</v>
          </cell>
          <cell r="E113" t="str">
            <v>https://community.secop.gov.co/Public/Tendering/OpportunityDetail/Index?noticeUID=CO1.NTC.9723997&amp;isFromPublicArea=True&amp;isModal=true&amp;asPopupView=true</v>
          </cell>
          <cell r="G113" t="str">
            <v>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v>
          </cell>
          <cell r="K113">
            <v>48900000</v>
          </cell>
          <cell r="L113">
            <v>12225000</v>
          </cell>
          <cell r="P113">
            <v>46048</v>
          </cell>
          <cell r="Q113">
            <v>46225</v>
          </cell>
          <cell r="R113">
            <v>45</v>
          </cell>
          <cell r="S113">
            <v>46274</v>
          </cell>
          <cell r="W113" t="str">
            <v>HENRY ALEXANDER VILLALOBOS</v>
          </cell>
        </row>
        <row r="114">
          <cell r="C114" t="str">
            <v>113-2026</v>
          </cell>
          <cell r="E114" t="str">
            <v>https://community.secop.gov.co/Public/Tendering/OpportunityDetail/Index?noticeUID=CO1.NTC.9732593&amp;isFromPublicArea=True&amp;isModal=true&amp;asPopupView=true</v>
          </cell>
          <cell r="G114" t="str">
            <v>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v>
          </cell>
          <cell r="K114">
            <v>40800000</v>
          </cell>
          <cell r="L114">
            <v>10200000</v>
          </cell>
          <cell r="P114">
            <v>46048</v>
          </cell>
          <cell r="Q114">
            <v>46228</v>
          </cell>
          <cell r="R114">
            <v>45</v>
          </cell>
          <cell r="S114">
            <v>46274</v>
          </cell>
          <cell r="W114" t="str">
            <v xml:space="preserve"> NAYIBE RODRIGUEZ MARTINEZ</v>
          </cell>
        </row>
        <row r="115">
          <cell r="C115" t="str">
            <v>114-2026</v>
          </cell>
          <cell r="E115" t="str">
            <v>https://community.secop.gov.co/Public/Tendering/OpportunityDetail/Index?noticeUID=CO1.NTC.9726694&amp;isFromPublicArea=True&amp;isModal=true&amp;asPopupView=true</v>
          </cell>
          <cell r="G115" t="str">
            <v>PRESTAR SERVICIOS PROFESIONALES PARA LA REALIZACIÓN DE PRODUCTOS AUDIOVISUALES DE ALTA  CALIDAD; QUE IMPULSEN LA PROMOCIÓN Y   POSICIONAMIENTO ESTRATÉGICO DE BOGOTÁ COMO DESTINO
TURÍSTICO.</v>
          </cell>
          <cell r="K115">
            <v>38190000</v>
          </cell>
          <cell r="L115">
            <v>12730000</v>
          </cell>
          <cell r="P115">
            <v>46049</v>
          </cell>
          <cell r="Q115">
            <v>46234</v>
          </cell>
          <cell r="R115">
            <v>60</v>
          </cell>
          <cell r="S115">
            <v>46291</v>
          </cell>
          <cell r="W115" t="str">
            <v>VALERIA MARTI NIETO</v>
          </cell>
        </row>
        <row r="116">
          <cell r="C116" t="str">
            <v>115-2026</v>
          </cell>
          <cell r="E116" t="str">
            <v>https://community.secop.gov.co/Public/Tendering/OpportunityDetail/Index?noticeUID=CO1.NTC.9727549&amp;isFromPublicArea=True&amp;isModal=true&amp;asPopupView=true</v>
          </cell>
          <cell r="G116" t="str">
            <v>PRESTAR SERVICIOS PROFESIONALES PARA LA IDENTIFICACIÓN Y FORTALECIMIENTO DE ALIANZAS
ESTRATÉGICAS QUE POTENCIEN LA MARCA CIUDAD Y EL POSICIONAMIENTO TURÍSTICO DE BOGOTÁ.</v>
          </cell>
          <cell r="K116">
            <v>41232000</v>
          </cell>
          <cell r="L116">
            <v>0</v>
          </cell>
          <cell r="P116">
            <v>46049</v>
          </cell>
          <cell r="Q116">
            <v>46234</v>
          </cell>
          <cell r="R116">
            <v>0</v>
          </cell>
          <cell r="S116">
            <v>46229</v>
          </cell>
          <cell r="W116" t="str">
            <v>LEONARDO NIETO DURÁN</v>
          </cell>
        </row>
        <row r="117">
          <cell r="C117" t="str">
            <v>116-2026</v>
          </cell>
          <cell r="E117" t="str">
            <v>https://community.secop.gov.co/Public/Tendering/OpportunityDetail/Index?noticeUID=CO1.NTC.9728449&amp;isFromPublicArea=True&amp;isModal=true&amp;asPopupView=true</v>
          </cell>
          <cell r="G117" t="str">
            <v>PRESTAR SERVICIOS DE APOYO A LA GESTIÓN PARA REALIZAR ACTIVIDADES DE EDICIÓN Y REALIZACIÓN DE
PRODUCTOS AUDIOVISUALES INSTITUCIONALES; FORTALECIENDO LA ESTRATEGIA DE PROMOCIÓN VISUAL
DE BOGOTÁ.</v>
          </cell>
          <cell r="K117">
            <v>25068000</v>
          </cell>
          <cell r="L117">
            <v>0</v>
          </cell>
          <cell r="P117">
            <v>46049</v>
          </cell>
          <cell r="Q117">
            <v>46234</v>
          </cell>
          <cell r="R117">
            <v>0</v>
          </cell>
          <cell r="S117">
            <v>46229</v>
          </cell>
          <cell r="W117" t="str">
            <v>MARIA ALEJANDRA VILLAMIZAR</v>
          </cell>
        </row>
        <row r="118">
          <cell r="C118" t="str">
            <v>117-2026</v>
          </cell>
          <cell r="E118" t="str">
            <v>https://community.secop.gov.co/Public/Tendering/OpportunityDetail/Index?noticeUID=CO1.NTC.9728494&amp;isFromPublicArea=True&amp;isModal=true&amp;asPopupView=true</v>
          </cell>
          <cell r="G118" t="str">
            <v>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v>
          </cell>
          <cell r="K118">
            <v>22200000</v>
          </cell>
          <cell r="L118">
            <v>7400000</v>
          </cell>
          <cell r="P118">
            <v>46048</v>
          </cell>
          <cell r="Q118">
            <v>46234</v>
          </cell>
          <cell r="R118">
            <v>60</v>
          </cell>
          <cell r="S118">
            <v>46290</v>
          </cell>
          <cell r="W118" t="str">
            <v>VALERIA DIAZ GUZMAN</v>
          </cell>
        </row>
        <row r="119">
          <cell r="C119" t="str">
            <v>118-2026</v>
          </cell>
          <cell r="E119" t="str">
            <v>https://community.secop.gov.co/Public/Tendering/OpportunityDetail/Index?noticeUID=CO1.NTC.9729573&amp;isFromPublicArea=True&amp;isModal=true&amp;asPopupView=true</v>
          </cell>
          <cell r="G119" t="str">
            <v>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v>
          </cell>
          <cell r="K119">
            <v>35040000</v>
          </cell>
          <cell r="L119">
            <v>0</v>
          </cell>
          <cell r="P119">
            <v>46049</v>
          </cell>
          <cell r="Q119">
            <v>46234</v>
          </cell>
          <cell r="R119">
            <v>0</v>
          </cell>
          <cell r="S119">
            <v>46229</v>
          </cell>
          <cell r="W119" t="str">
            <v>VIVIAN DEL ROSARIO MORENO PEREZ</v>
          </cell>
        </row>
        <row r="120">
          <cell r="C120" t="str">
            <v>119-2026</v>
          </cell>
          <cell r="E120" t="str">
            <v>https://community.secop.gov.co/Public/Tendering/OpportunityDetail/Index?noticeUID=CO1.NTC.9729692&amp;isFromPublicArea=True&amp;isModal=true&amp;asPopupView=true</v>
          </cell>
          <cell r="G120" t="str">
            <v>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120">
            <v>22200000</v>
          </cell>
          <cell r="L120">
            <v>7400000</v>
          </cell>
          <cell r="P120">
            <v>46048</v>
          </cell>
          <cell r="Q120">
            <v>46234</v>
          </cell>
          <cell r="R120">
            <v>60</v>
          </cell>
          <cell r="S120">
            <v>46290</v>
          </cell>
          <cell r="W120" t="str">
            <v>NATALIA VELÁSQUEZ REYES</v>
          </cell>
        </row>
        <row r="121">
          <cell r="C121" t="str">
            <v>120-2026</v>
          </cell>
          <cell r="E121" t="str">
            <v>https://community.secop.gov.co/Public/Tendering/OpportunityDetail/Index?noticeUID=CO1.NTC.9710279&amp;isFromPublicArea=True&amp;isModal=true&amp;asPopupView=true</v>
          </cell>
          <cell r="G121" t="str">
            <v>PRESTAR SERVICIOS DE APOYO EN LA SUBDIRECCIÓN DE INTELIGENCIA Y GESTIÓN DE TECNOLOGÍAS DE LA INFORMACIÓN PARA REALIZAR ACTIVIDADES DE ENCUESTADOR EN LOS ESCENARIOS O PUNTOS ASIGNADOS; CONFORME A LOS REQUERIMIENTOS Y LINEAMIENTOS TÉCNICOS DEFINIDOS POR EL ÁREA.</v>
          </cell>
          <cell r="K121">
            <v>15972000</v>
          </cell>
          <cell r="L121">
            <v>0</v>
          </cell>
          <cell r="P121">
            <v>46048</v>
          </cell>
          <cell r="Q121">
            <v>46224</v>
          </cell>
          <cell r="R121">
            <v>0</v>
          </cell>
          <cell r="S121">
            <v>46228</v>
          </cell>
          <cell r="W121" t="str">
            <v>HENRY JOHAN GOMEZ CASTAÑEDA</v>
          </cell>
        </row>
        <row r="122">
          <cell r="C122" t="str">
            <v>121-2026</v>
          </cell>
          <cell r="E122" t="str">
            <v>https://community.secop.gov.co/Public/Tendering/OpportunityDetail/Index?noticeUID=CO1.NTC.9698733&amp;isFromPublicArea=True&amp;isModal=true&amp;asPopupView=true</v>
          </cell>
          <cell r="G122" t="str">
            <v>PRESTAR SERVICIOS DE APOYO A LA GESTIÓN EN PROCESOS LEGALES; JURÍDICOS Y ADMINISTRATIVOS AL INSTITUTO DISTRITAL DE TURISMO.</v>
          </cell>
          <cell r="K122">
            <v>18000000</v>
          </cell>
          <cell r="L122">
            <v>4500000</v>
          </cell>
          <cell r="P122">
            <v>46049</v>
          </cell>
          <cell r="Q122">
            <v>46225</v>
          </cell>
          <cell r="R122">
            <v>45</v>
          </cell>
          <cell r="S122">
            <v>46276</v>
          </cell>
          <cell r="W122" t="str">
            <v>LUISA FERNANDA BARBOSA JARA</v>
          </cell>
        </row>
        <row r="123">
          <cell r="C123" t="str">
            <v>122-2026</v>
          </cell>
          <cell r="E123" t="str">
            <v>https://community.secop.gov.co/Public/Tendering/OpportunityDetail/Index?noticeUID=CO1.NTC.9709384&amp;isFromPublicArea=True&amp;isModal=true&amp;asPopupView=true</v>
          </cell>
          <cell r="G123" t="str">
            <v>PRESTAR SERVICIOS DE APOYO A LA GESTIÓN A LA SUBDIRECCIÓN DE INTELIGENCIA Y GESTIÓN DE TECNOLOGÍAS DE LA INFORMACIÓN PARA ACOMPAÑAR Y MONITOREAR EL DESARROLLO DE LOS OPERATIVOS DE LEVANTAMIENTO Y VALIDACIÓN DE DATOS EN CAMPO.</v>
          </cell>
          <cell r="K123">
            <v>28110000</v>
          </cell>
          <cell r="L123">
            <v>4685000</v>
          </cell>
          <cell r="P123">
            <v>46048</v>
          </cell>
          <cell r="Q123">
            <v>46224</v>
          </cell>
          <cell r="R123">
            <v>30</v>
          </cell>
          <cell r="S123">
            <v>46259</v>
          </cell>
          <cell r="W123" t="str">
            <v>KATHERYN MAYERLY CABRERA ROA</v>
          </cell>
        </row>
        <row r="124">
          <cell r="C124" t="str">
            <v>123-2026</v>
          </cell>
          <cell r="E124" t="str">
            <v>https://community.secop.gov.co/Public/Tendering/OpportunityDetail/Index?noticeUID=CO1.NTC.9709393&amp;isFromPublicArea=True&amp;isModal=true&amp;asPopupView=true</v>
          </cell>
          <cell r="G124" t="str">
            <v>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v>
          </cell>
          <cell r="K124">
            <v>27810000</v>
          </cell>
          <cell r="L124">
            <v>0</v>
          </cell>
          <cell r="P124">
            <v>46048</v>
          </cell>
          <cell r="Q124">
            <v>46224</v>
          </cell>
          <cell r="R124">
            <v>0</v>
          </cell>
          <cell r="S124">
            <v>46228</v>
          </cell>
          <cell r="W124" t="str">
            <v>MARCO GABRIEL LOPEZ</v>
          </cell>
        </row>
        <row r="125">
          <cell r="C125" t="str">
            <v>124-2026</v>
          </cell>
          <cell r="E125" t="str">
            <v>https://community.secop.gov.co/Public/Tendering/OpportunityDetail/Index?noticeUID=CO1.NTC.9709651&amp;isFromPublicArea=True&amp;isModal=true&amp;asPopupView=true</v>
          </cell>
          <cell r="G125" t="str">
            <v>PRESTAR SERVICIOS DE APOYO A LA GESTIÓN MEDIANTE ACOMPAÑAMIENTO ESPECIALIZADO EN RECORRIDOS TURÍSTICOS Y ATENCIÓN DIRECTA A VISITANTES; CONTRIBUYENDO A LA ACTIVACIÓN TERRITORIAL Y CULTURAL DEL DESTINO BOGOTÁ.</v>
          </cell>
          <cell r="K125">
            <v>28050000</v>
          </cell>
          <cell r="L125">
            <v>9350000</v>
          </cell>
          <cell r="P125">
            <v>46045</v>
          </cell>
          <cell r="Q125">
            <v>46224</v>
          </cell>
          <cell r="R125">
            <v>60</v>
          </cell>
          <cell r="S125">
            <v>46287</v>
          </cell>
          <cell r="W125" t="str">
            <v>JORGE HERNANDO NARANJO</v>
          </cell>
        </row>
        <row r="126">
          <cell r="C126" t="str">
            <v>125-2026</v>
          </cell>
          <cell r="E126" t="str">
            <v>https://community.secop.gov.co/Public/Tendering/OpportunityDetail/Index?noticeUID=CO1.NTC.9709950&amp;isFromPublicArea=True&amp;isModal=true&amp;asPopupView=true</v>
          </cell>
          <cell r="G126" t="str">
            <v>PRESTAR SERVICIOS DE APOYO A LA GESTIÓN A LA SUBDIRECCIÓN DE INTELIGENCIA Y GESTIÓN DE TECNOLOGÍAS DE LA INFORMACIÓN PARA ACOMPAÑAR Y MONITOREAR EL DESARROLLO DE LOS OPERATIVOS DE LEVANTAMIENTO Y VALIDACIÓN DE DATOS EN CAMPO.</v>
          </cell>
          <cell r="K126">
            <v>28110000</v>
          </cell>
          <cell r="L126">
            <v>0</v>
          </cell>
          <cell r="P126">
            <v>46048</v>
          </cell>
          <cell r="Q126">
            <v>46224</v>
          </cell>
          <cell r="R126">
            <v>0</v>
          </cell>
          <cell r="S126">
            <v>46228</v>
          </cell>
          <cell r="W126" t="str">
            <v>OLGA LILIANA FORERO</v>
          </cell>
        </row>
        <row r="127">
          <cell r="C127" t="str">
            <v>126-2026</v>
          </cell>
          <cell r="E127" t="str">
            <v>https://community.secop.gov.co/Public/Tendering/OpportunityDetail/Index?noticeUID=CO1.NTC.9710992&amp;isFromPublicArea=True&amp;isModal=true&amp;asPopupView=true</v>
          </cell>
          <cell r="G127" t="str">
            <v>PRESTAR SERVICIOS DE APOYO A LA GESTIÓN A LA SUBDIRECCIÓN DE INTELIGENCIA Y GESTIÓN DE
TECNOLOGÍAS DE LA INFORMACIÓN PARA ACOMPAÑAR Y MONITOREAR EL DESARROLLO DE LOS
OPERATIVOS DE LEVANTAMIENTO Y VALIDACIÓN DE DATOS EN CAMPO</v>
          </cell>
          <cell r="K127">
            <v>28110000</v>
          </cell>
          <cell r="L127">
            <v>0</v>
          </cell>
          <cell r="P127">
            <v>46048</v>
          </cell>
          <cell r="Q127">
            <v>46224</v>
          </cell>
          <cell r="R127">
            <v>0</v>
          </cell>
          <cell r="S127">
            <v>46228</v>
          </cell>
          <cell r="W127" t="str">
            <v>ANDREA PAOLA HERRERA</v>
          </cell>
        </row>
        <row r="128">
          <cell r="C128" t="str">
            <v>127-2026</v>
          </cell>
          <cell r="E128" t="str">
            <v>https://community.secop.gov.co/Public/Tendering/OpportunityDetail/Index?noticeUID=CO1.NTC.9781380&amp;isFromPublicArea=True&amp;isModal=true&amp;asPopupView=true</v>
          </cell>
          <cell r="G128" t="str">
            <v>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v>
          </cell>
          <cell r="K128">
            <v>52440000</v>
          </cell>
          <cell r="L128">
            <v>26220000</v>
          </cell>
          <cell r="P128">
            <v>46050</v>
          </cell>
          <cell r="Q128">
            <v>46228</v>
          </cell>
          <cell r="R128">
            <v>90</v>
          </cell>
          <cell r="S128">
            <v>46322</v>
          </cell>
          <cell r="W128" t="str">
            <v>ANGIE PULGARIN</v>
          </cell>
        </row>
        <row r="129">
          <cell r="C129" t="str">
            <v>128-2026</v>
          </cell>
          <cell r="E129" t="str">
            <v>https://community.secop.gov.co/Public/Tendering/OpportunityDetail/Index?noticeUID=CO1.NTC.9781613&amp;isFromPublicArea=True&amp;isModal=true&amp;asPopupView=true</v>
          </cell>
          <cell r="G129" t="str">
            <v>PRESTAR LOS SERVICIOS DE ADMINISTRACIÓN; ACTUALIZACIÓN; MONITOREO Y OPTIMIZACIÓN DE LAS PLATAFORMAS TECNOLÓGICAS EN LA NUBE QUE SOPORTAN LA OPERACIÓN DEL INSTITUTO DISTRITAL DE TURISMO.</v>
          </cell>
          <cell r="K129">
            <v>49680000</v>
          </cell>
          <cell r="L129">
            <v>24840000</v>
          </cell>
          <cell r="P129">
            <v>46049</v>
          </cell>
          <cell r="Q129">
            <v>46228</v>
          </cell>
          <cell r="R129">
            <v>90</v>
          </cell>
          <cell r="S129">
            <v>46321</v>
          </cell>
          <cell r="W129" t="str">
            <v>YAMILE ANDREA CEPEDA</v>
          </cell>
        </row>
        <row r="130">
          <cell r="C130" t="str">
            <v>129-2026</v>
          </cell>
          <cell r="E130" t="str">
            <v>https://community.secop.gov.co/Public/Tendering/OpportunityDetail/Index?noticeUID=CO1.NTC.9710833&amp;isFromPublicArea=True&amp;isModal=true&amp;asPopupView=true</v>
          </cell>
          <cell r="G130" t="str">
            <v>PRESTAR SERVICIOS DE APOYO A LA GESTIÓN A LA SUBDIRECCIÓN DE INTELIGENCIA Y GESTIÓN DE TECNOLOGÍAS DE LA INFORMACIÓN PARA ACOMPAÑAR Y MONITOREAR EL DESARROLLO DE LOS OPERATIVOS DE LEVANTAMIENTO Y VALIDACIÓN DE DATOS EN CAMPO.</v>
          </cell>
          <cell r="K130">
            <v>28110000</v>
          </cell>
          <cell r="L130">
            <v>0</v>
          </cell>
          <cell r="P130">
            <v>46049</v>
          </cell>
          <cell r="Q130">
            <v>46224</v>
          </cell>
          <cell r="R130">
            <v>0</v>
          </cell>
          <cell r="S130">
            <v>46229</v>
          </cell>
          <cell r="W130" t="str">
            <v>DIANA MARITZA RUIZ</v>
          </cell>
        </row>
        <row r="131">
          <cell r="C131" t="str">
            <v>130-2026</v>
          </cell>
          <cell r="E131" t="str">
            <v>https://community.secop.gov.co/Public/Tendering/OpportunityDetail/Index?noticeUID=CO1.NTC.9710227&amp;isFromPublicArea=True&amp;isModal=true&amp;asPopupView=true</v>
          </cell>
          <cell r="G131" t="str">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ell>
          <cell r="K131">
            <v>17400000</v>
          </cell>
          <cell r="L131">
            <v>0</v>
          </cell>
          <cell r="P131">
            <v>46051</v>
          </cell>
          <cell r="Q131">
            <v>46224</v>
          </cell>
          <cell r="R131">
            <v>0</v>
          </cell>
          <cell r="S131">
            <v>46231</v>
          </cell>
          <cell r="W131" t="str">
            <v>DIANA ESTEFANIA SUÁREZ VARGAS</v>
          </cell>
        </row>
        <row r="132">
          <cell r="C132" t="str">
            <v>131-2026</v>
          </cell>
          <cell r="E132" t="str">
            <v>https://community.secop.gov.co/Public/Tendering/OpportunityDetail/Index?noticeUID=CO1.NTC.9741881&amp;isFromPublicArea=True&amp;isModal=true&amp;asPopupView=true</v>
          </cell>
          <cell r="G132" t="str">
            <v>PRESTAR SERVICIOS DE APOYO EN LA SUBDIRECCIÓN DE INTELIGENCIA Y GESTIÓN DE TECNOLOGÍAS DE LA INFORMACIÓN PARA REALIZAR LABORES DE ENCUESTADOR EN LOS ESCENARIOS O PUNTOS ASIGNADOS;
CONFORME A LOS REQUERIMIENTOS Y LINEAMIENTOS TÉCNICOS DEFINIDOS POR EL ÁREA.</v>
          </cell>
          <cell r="K132">
            <v>15972000</v>
          </cell>
          <cell r="L132">
            <v>0</v>
          </cell>
          <cell r="P132">
            <v>46050</v>
          </cell>
          <cell r="Q132">
            <v>46225</v>
          </cell>
          <cell r="R132">
            <v>0</v>
          </cell>
          <cell r="S132">
            <v>46230</v>
          </cell>
          <cell r="W132" t="str">
            <v>KAREN JULIETH BARRERA RODRÍGUEZ</v>
          </cell>
        </row>
        <row r="133">
          <cell r="C133" t="str">
            <v>132-2026</v>
          </cell>
          <cell r="E133" t="str">
            <v>https://community.secop.gov.co/Public/Tendering/OpportunityDetail/Index?noticeUID=CO1.NTC.9730582&amp;isFromPublicArea=True&amp;isModal=true&amp;asPopupView=true</v>
          </cell>
          <cell r="G133" t="str">
            <v>PRESTAR SERVICIOS PROFESIONALES JURÍDICOS AL IDT; ORIENTADOS A BRINDAR ACOMPAÑAMIENTO EN
LOS DIFERENTES PROCESOS PRECONTRACTRUALES; CONTRACTUALES Y POS CONTRACTUALES; ASÍ COMO
LA ATENCIÓN DE REQUERIMIENTOS DE INFORMACIÓN DE ENTES DE CONTROL; CONCEJO Y DE LA
CIUDADANÍA</v>
          </cell>
          <cell r="K133">
            <v>29963994</v>
          </cell>
          <cell r="L133">
            <v>0</v>
          </cell>
          <cell r="P133">
            <v>46049</v>
          </cell>
          <cell r="Q133">
            <v>46234</v>
          </cell>
          <cell r="R133">
            <v>0</v>
          </cell>
          <cell r="S133">
            <v>46229</v>
          </cell>
          <cell r="W133" t="str">
            <v>NATALIA MATILDE ALVARADO OLAYA</v>
          </cell>
        </row>
        <row r="134">
          <cell r="C134" t="str">
            <v>133-2026</v>
          </cell>
          <cell r="E134" t="str">
            <v>https://community.secop.gov.co/Public/Tendering/OpportunityDetail/Index?noticeUID=CO1.NTC.9809178&amp;isFromPublicArea=True&amp;isModal=true&amp;asPopupView=true</v>
          </cell>
          <cell r="G134" t="str">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ell>
          <cell r="K134">
            <v>17400000</v>
          </cell>
          <cell r="L134">
            <v>0</v>
          </cell>
          <cell r="P134">
            <v>46050</v>
          </cell>
          <cell r="Q134">
            <v>46228</v>
          </cell>
          <cell r="R134">
            <v>0</v>
          </cell>
          <cell r="S134">
            <v>46230</v>
          </cell>
          <cell r="W134" t="str">
            <v>MAIDA CECILIA ASIS UCHESE</v>
          </cell>
        </row>
        <row r="135">
          <cell r="C135" t="str">
            <v>134-2026</v>
          </cell>
          <cell r="E135" t="str">
            <v>https://community.secop.gov.co/Public/Tendering/OpportunityDetail/Index?noticeUID=CO1.NTC.9813477&amp;isFromPublicArea=True&amp;isModal=true&amp;asPopupView=true</v>
          </cell>
          <cell r="G135" t="str">
            <v>PRESTAR SERVICIOS PROFESIONALES EN LA SUBDIRECCIÓN DE MERCADEO PARA LA GESTIÓN TURÍSTICA EN
CANALES FÍSICOS Y DIGITALES DE LA RED DE INFORMACIÓN TURÍSTICA Y EN ESPACIOS PROMOCIONALES;
ORIENTADOS A MEJORAR LOS INDICADORES DE SATISFACCIÓN DEL VISITANTE.</v>
          </cell>
          <cell r="K135">
            <v>22200000</v>
          </cell>
          <cell r="L135">
            <v>7400000</v>
          </cell>
          <cell r="P135">
            <v>46050</v>
          </cell>
          <cell r="Q135">
            <v>46234</v>
          </cell>
          <cell r="R135">
            <v>60</v>
          </cell>
          <cell r="S135">
            <v>46292</v>
          </cell>
          <cell r="W135" t="str">
            <v>LISBETH DANITZA TRIANA TRIANA</v>
          </cell>
        </row>
        <row r="136">
          <cell r="C136" t="str">
            <v>135-2026</v>
          </cell>
          <cell r="E136" t="str">
            <v>https://community.secop.gov.co/Public/Tendering/OpportunityDetail/Index?noticeUID=CO1.NTC.9725155&amp;isFromPublicArea=True&amp;isModal=true&amp;asPopupView=true</v>
          </cell>
          <cell r="G136" t="str">
            <v>PRESTAR SERVICIOS DE APOYO A LA GESTIÓN PARA LA ENTREGA PERSONALIZADA DE INFORMACIÓN TURÍSTICA EN LOS DIFERENTES PUNTOS DE ATENCIÓN DE LA RED DE INFORMACIÓN TURÍSTICA; FAVORECIENDO LA SATISFACCIÓN DE TURISTAS Y RESIDENTES.</v>
          </cell>
          <cell r="K136">
            <v>22200000</v>
          </cell>
          <cell r="L136">
            <v>7400000</v>
          </cell>
          <cell r="P136">
            <v>46048</v>
          </cell>
          <cell r="Q136">
            <v>46225</v>
          </cell>
          <cell r="R136">
            <v>60</v>
          </cell>
          <cell r="S136">
            <v>46290</v>
          </cell>
          <cell r="W136" t="str">
            <v>JAIRO ALONSO ROMERO VELASCO</v>
          </cell>
        </row>
        <row r="137">
          <cell r="C137" t="str">
            <v>136-2026</v>
          </cell>
          <cell r="E137" t="str">
            <v>https://community.secop.gov.co/Public/Tendering/OpportunityDetail/Index?noticeUID=CO1.NTC.9824033&amp;isFromPublicArea=True&amp;isModal=true&amp;asPopupView=true</v>
          </cell>
          <cell r="G137" t="str">
            <v>PRESTAR SERVICIOS PROFESIONALES JURÍDICOS AL IDT; ORIENTADOS A LA REVISIÓN Y ACOMPAÑAMIENTO
EN LOS PROCESOS PRECONTRACTRUALES; CONTRACTUALES Y POS CONTRACRUALES; ASÍ COMO LA
ATENCIÓN DE REQUERIMIENTOS ASOCIADOS A AUDITORÍAS INTERNAS Y EXTERNAS DEL IDT</v>
          </cell>
          <cell r="K137">
            <v>30000000</v>
          </cell>
          <cell r="L137">
            <v>0</v>
          </cell>
          <cell r="P137">
            <v>46051</v>
          </cell>
          <cell r="Q137">
            <v>46234</v>
          </cell>
          <cell r="R137">
            <v>0</v>
          </cell>
          <cell r="S137">
            <v>46231</v>
          </cell>
          <cell r="W137" t="str">
            <v>JHON ALEXANDER PARADA VIZCAINO</v>
          </cell>
        </row>
        <row r="138">
          <cell r="C138" t="str">
            <v>137-2026</v>
          </cell>
          <cell r="E138" t="str">
            <v>https://community.secop.gov.co/Public/Tendering/OpportunityDetail/Index?noticeUID=CO1.NTC.9825218&amp;isFromPublicArea=True&amp;isModal=true&amp;asPopupView=true</v>
          </cell>
          <cell r="G138" t="str">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ell>
          <cell r="K138">
            <v>19800000</v>
          </cell>
          <cell r="L138">
            <v>6600000</v>
          </cell>
          <cell r="P138">
            <v>46050</v>
          </cell>
          <cell r="Q138">
            <v>46234</v>
          </cell>
          <cell r="R138">
            <v>60</v>
          </cell>
          <cell r="S138">
            <v>46292</v>
          </cell>
          <cell r="W138" t="str">
            <v>JUAN DAVID OSTOS OVALLE</v>
          </cell>
        </row>
        <row r="139">
          <cell r="C139" t="str">
            <v>138-2026</v>
          </cell>
          <cell r="E139" t="str">
            <v>https://community.secop.gov.co/Public/Tendering/OpportunityDetail/Index?noticeUID=CO1.NTC.9859835&amp;isFromPublicArea=True&amp;isModal=true&amp;asPopupView=true</v>
          </cell>
          <cell r="G139" t="str">
            <v>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v>
          </cell>
          <cell r="K139">
            <v>48000000</v>
          </cell>
          <cell r="L139">
            <v>0</v>
          </cell>
          <cell r="P139">
            <v>46051</v>
          </cell>
          <cell r="Q139">
            <v>46234</v>
          </cell>
          <cell r="R139">
            <v>0</v>
          </cell>
          <cell r="S139">
            <v>46231</v>
          </cell>
          <cell r="W139" t="str">
            <v>JESSICA ALGARRA TOVAR</v>
          </cell>
        </row>
        <row r="140">
          <cell r="C140" t="str">
            <v>139-2026</v>
          </cell>
          <cell r="E140" t="str">
            <v>https://community.secop.gov.co/Public/Tendering/OpportunityDetail/Index?noticeUID=CO1.NTC.9781753&amp;isFromPublicArea=True&amp;isModal=true&amp;asPopupView=true</v>
          </cell>
          <cell r="G140" t="str">
            <v>PRESTAR SERVICIOS PROFESIONALES AL INSTITUTO DISTRITAL DE TURISMO PARA BRINDAR EL APOYO TECNICO EN EL DESARROLLO; IMPLEMENTACION Y ACTUALIZACION DEL BOT CONVERSACIONAL CANDELARIA; PARA EL FORTALECIMIENTO DE LA PROMOCIÓN TURÍSTICA DE BOGOTÁ.</v>
          </cell>
          <cell r="K140">
            <v>36000000</v>
          </cell>
          <cell r="L140">
            <v>0</v>
          </cell>
          <cell r="P140">
            <v>46050</v>
          </cell>
          <cell r="Q140">
            <v>46229</v>
          </cell>
          <cell r="R140">
            <v>0</v>
          </cell>
          <cell r="S140">
            <v>46230</v>
          </cell>
          <cell r="W140" t="str">
            <v>JUAN CARLOS MORALES CASTAÑEDA</v>
          </cell>
        </row>
        <row r="141">
          <cell r="C141" t="str">
            <v>140-2026</v>
          </cell>
          <cell r="E141" t="str">
            <v>https://community.secop.gov.co/Public/Tendering/OpportunityDetail/Index?noticeUID=CO1.NTC.9781836&amp;isFromPublicArea=True&amp;isModal=true&amp;asPopupView=true</v>
          </cell>
          <cell r="G141" t="str">
            <v>PRESTAR SERVICIOS PROFESIONALES EN LA SUBDIRECCIÓN DE INTELIGENCIA Y GESTIÓN DE TECNOLOGÍAS DE LA INFORMACIÓN PARA RESPALDAR LAS ACTIVIDADES DE CARÁCTER JURÍDICO Y CONTRACTUAL DEL ÁREA.</v>
          </cell>
          <cell r="K141">
            <v>37056000</v>
          </cell>
          <cell r="L141">
            <v>18528000</v>
          </cell>
          <cell r="P141">
            <v>46050</v>
          </cell>
          <cell r="Q141">
            <v>46228</v>
          </cell>
          <cell r="R141">
            <v>90</v>
          </cell>
          <cell r="S141">
            <v>46322</v>
          </cell>
          <cell r="W141" t="str">
            <v>EDGAR FELIPE VILLANUEVA TRIANA</v>
          </cell>
        </row>
        <row r="142">
          <cell r="C142" t="str">
            <v>141-2026</v>
          </cell>
          <cell r="E142" t="str">
            <v>https://community.secop.gov.co/Public/Tendering/OpportunityDetail/Index?noticeUID=CO1.NTC.9781196&amp;isFromPublicArea=True&amp;isModal=true&amp;asPopupView=true</v>
          </cell>
          <cell r="G142" t="str">
            <v>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v>
          </cell>
          <cell r="K142">
            <v>33000000</v>
          </cell>
          <cell r="L142">
            <v>16500000</v>
          </cell>
          <cell r="P142">
            <v>46049</v>
          </cell>
          <cell r="Q142">
            <v>46229</v>
          </cell>
          <cell r="R142">
            <v>90</v>
          </cell>
          <cell r="S142">
            <v>46321</v>
          </cell>
          <cell r="W142" t="str">
            <v>ANGELA PATRICIA PUCHE</v>
          </cell>
        </row>
        <row r="143">
          <cell r="C143" t="str">
            <v>142-2026</v>
          </cell>
          <cell r="E143" t="str">
            <v>https://community.secop.gov.co/Public/Tendering/OpportunityDetail/Index?noticeUID=CO1.NTC.9793930&amp;isFromPublicArea=True&amp;isModal=true&amp;asPopupView=true</v>
          </cell>
          <cell r="G143" t="str">
            <v>PRESTAR SERVICIOS DE APOYO AL INSTITUTO DISTRITAL DE TURISMO - IDT EN ACTIVIDADES DE POSICIONAMIENTO DE MARCA CIUDAD; DIVULGACIÓN; RELACIONAMIENTO Y POSICIONAMIENTO EN TEMAS ESTRATÉGICOS DE LA ENTIDAD</v>
          </cell>
          <cell r="K143">
            <v>24000000</v>
          </cell>
          <cell r="L143">
            <v>0</v>
          </cell>
          <cell r="P143">
            <v>46049</v>
          </cell>
          <cell r="Q143">
            <v>46229</v>
          </cell>
          <cell r="R143">
            <v>0</v>
          </cell>
          <cell r="S143">
            <v>46229</v>
          </cell>
          <cell r="W143" t="str">
            <v xml:space="preserve">FIOR D ALIZZA PEREZ </v>
          </cell>
        </row>
        <row r="144">
          <cell r="C144" t="str">
            <v>143-2026</v>
          </cell>
          <cell r="E144" t="str">
            <v>https://community.secop.gov.co/Public/Tendering/OpportunityDetail/Index?noticeUID=CO1.NTC.9825613&amp;isFromPublicArea=True&amp;isModal=true&amp;asPopupView=true</v>
          </cell>
          <cell r="G144" t="str">
            <v>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v>
          </cell>
          <cell r="K144">
            <v>46800000</v>
          </cell>
          <cell r="L144">
            <v>0</v>
          </cell>
          <cell r="P144">
            <v>46051</v>
          </cell>
          <cell r="Q144">
            <v>46230</v>
          </cell>
          <cell r="R144">
            <v>0</v>
          </cell>
          <cell r="S144">
            <v>46231</v>
          </cell>
          <cell r="W144" t="str">
            <v xml:space="preserve">MAYRA ALEJANDRA GALINDO </v>
          </cell>
        </row>
        <row r="145">
          <cell r="C145" t="str">
            <v>144-2026</v>
          </cell>
          <cell r="E145" t="str">
            <v>https://community.secop.gov.co/Public/Tendering/OpportunityDetail/Index?noticeUID=CO1.NTC.9794090&amp;isFromPublicArea=True&amp;isModal=true&amp;asPopupView=true</v>
          </cell>
          <cell r="G145" t="str">
            <v>PRESTAR SERVICIOS DE APOYO A LA GESTIÓN AL INSTITUTO DISTRITAL DE TURISMO; ORIENTADOS A APOYAR LA ESTRUCTURACIÓN Y DESARROLLO DE LOS PRODUCTOS TURÍSTICOS PRIORIZADOS POR LA ENTIDAD.</v>
          </cell>
          <cell r="K145">
            <v>16406436</v>
          </cell>
          <cell r="L145">
            <v>0</v>
          </cell>
          <cell r="P145">
            <v>46051</v>
          </cell>
          <cell r="Q145">
            <v>46229</v>
          </cell>
          <cell r="R145">
            <v>0</v>
          </cell>
          <cell r="S145">
            <v>46231</v>
          </cell>
          <cell r="W145" t="str">
            <v>VERONICA ALEJANDRA RODRIGUEZ RAMOS</v>
          </cell>
        </row>
        <row r="146">
          <cell r="C146" t="str">
            <v>145-2026</v>
          </cell>
          <cell r="E146" t="str">
            <v>https://community.secop.gov.co/Public/Tendering/OpportunityDetail/Index?noticeUID=CO1.NTC.9796884&amp;isFromPublicArea=True&amp;isModal=true&amp;asPopupView=true</v>
          </cell>
          <cell r="G146" t="str">
            <v>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v>
          </cell>
          <cell r="K146">
            <v>22200000</v>
          </cell>
          <cell r="L146">
            <v>0</v>
          </cell>
          <cell r="P146">
            <v>46050</v>
          </cell>
          <cell r="Q146">
            <v>46228</v>
          </cell>
          <cell r="R146">
            <v>0</v>
          </cell>
          <cell r="S146">
            <v>46230</v>
          </cell>
          <cell r="W146" t="str">
            <v>JUAN ESTEBAN CASTRO  CASTAÑEDA</v>
          </cell>
        </row>
        <row r="147">
          <cell r="C147" t="str">
            <v>146-2026</v>
          </cell>
          <cell r="E147" t="str">
            <v>https://community.secop.gov.co/Public/Tendering/OpportunityDetail/Index?noticeUID=CO1.NTC.9819360&amp;isFromPublicArea=True&amp;isModal=true&amp;asPopupView=true</v>
          </cell>
          <cell r="G147" t="str">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ell>
          <cell r="K147">
            <v>17400000</v>
          </cell>
          <cell r="L147">
            <v>0</v>
          </cell>
          <cell r="P147">
            <v>46051</v>
          </cell>
          <cell r="Q147">
            <v>46229</v>
          </cell>
          <cell r="R147">
            <v>0</v>
          </cell>
          <cell r="S147">
            <v>46231</v>
          </cell>
          <cell r="W147" t="str">
            <v>ESTEBAN CRUZ COTRINA</v>
          </cell>
        </row>
        <row r="148">
          <cell r="C148" t="str">
            <v>147-2026</v>
          </cell>
          <cell r="E148" t="str">
            <v>https://community.secop.gov.co/Public/Tendering/OpportunityDetail/Index?noticeUID=CO1.NTC.9837111&amp;isFromPublicArea=True&amp;isModal=true&amp;asPopupView=true</v>
          </cell>
          <cell r="G148" t="str">
            <v>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v>
          </cell>
          <cell r="K148">
            <v>24000000</v>
          </cell>
          <cell r="L148">
            <v>6000000</v>
          </cell>
          <cell r="P148">
            <v>46051</v>
          </cell>
          <cell r="Q148">
            <v>46230</v>
          </cell>
          <cell r="R148">
            <v>45</v>
          </cell>
          <cell r="S148">
            <v>46277</v>
          </cell>
          <cell r="W148" t="str">
            <v>LEIDY NATALIA NOVA GAMBOA</v>
          </cell>
        </row>
        <row r="149">
          <cell r="C149" t="str">
            <v>148-2026</v>
          </cell>
          <cell r="E149" t="str">
            <v>https://community.secop.gov.co/Public/Tendering/OpportunityDetail/Index?noticeUID=CO1.NTC.9837106&amp;isFromPublicArea=True&amp;isModal=true&amp;asPopupView=true</v>
          </cell>
          <cell r="G149" t="str">
            <v>PRESTAR SERVICIOS PROFESIONALES PARA APOYAR AL INSTITUTO DISTRITAL DE TURISMO - IDT EN ACTIVIDADES DE POSICIONAMIENTO DE MARCA CIUDAD; DIVULGACIÓN; RELACIONAMIENTO Y POSICIONAMIENTO EN TEMAS ESTRATÉGICOS DE LA ENTIDAD</v>
          </cell>
          <cell r="K149">
            <v>33000000</v>
          </cell>
          <cell r="L149">
            <v>16500000</v>
          </cell>
          <cell r="P149">
            <v>46051</v>
          </cell>
          <cell r="Q149">
            <v>46230</v>
          </cell>
          <cell r="R149">
            <v>90</v>
          </cell>
          <cell r="S149">
            <v>46323</v>
          </cell>
          <cell r="W149" t="str">
            <v>ADRIANA PAOLA ALFONSO  BARRERA</v>
          </cell>
        </row>
        <row r="150">
          <cell r="C150" t="str">
            <v>149-2026</v>
          </cell>
          <cell r="E150" t="str">
            <v>https://community.secop.gov.co/Public/Tendering/OpportunityDetail/Index?noticeUID=CO1.NTC.9841970&amp;isFromPublicArea=True&amp;isModal=true&amp;asPopupView=true</v>
          </cell>
          <cell r="G150" t="str">
            <v>PRESTAR SERVICIOS PROFESIONALES A LA SUBDIRECCIÓN DE INTELIGENCIA Y GESTIÓN DE TECNOLOGÍAS DE LA INFORMACIÓN PARA APOYAR LAS LABORES DE ARTICULACIÓN E IMPLEMENTACIÓN DEL PLAN DE ACCIÓN DTI</v>
          </cell>
          <cell r="K150">
            <v>59100000</v>
          </cell>
          <cell r="L150">
            <v>29550000</v>
          </cell>
          <cell r="P150">
            <v>46051</v>
          </cell>
          <cell r="Q150">
            <v>46230</v>
          </cell>
          <cell r="R150">
            <v>90</v>
          </cell>
          <cell r="S150">
            <v>46323</v>
          </cell>
          <cell r="W150" t="str">
            <v>MARIA XIMENA VILLOTA MONCAYO</v>
          </cell>
        </row>
        <row r="151">
          <cell r="C151" t="str">
            <v>150-2026</v>
          </cell>
          <cell r="E151" t="str">
            <v>https://community.secop.gov.co/Public/Tendering/OpportunityDetail/Index?noticeUID=CO1.NTC.9843088&amp;isFromPublicArea=True&amp;isModal=true&amp;asPopupView=true</v>
          </cell>
          <cell r="G151" t="str">
            <v>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v>
          </cell>
          <cell r="K151">
            <v>30000000</v>
          </cell>
          <cell r="L151">
            <v>7500000</v>
          </cell>
          <cell r="P151">
            <v>46051</v>
          </cell>
          <cell r="Q151">
            <v>46230</v>
          </cell>
          <cell r="R151">
            <v>45</v>
          </cell>
          <cell r="S151">
            <v>46277</v>
          </cell>
          <cell r="W151" t="str">
            <v>DANIELA BOGOTA LEON</v>
          </cell>
        </row>
        <row r="152">
          <cell r="C152" t="str">
            <v>151-2026</v>
          </cell>
          <cell r="E152" t="str">
            <v>https://community.secop.gov.co/Public/Tendering/OpportunityDetail/Index?noticeUID=CO1.NTC.9859245&amp;isFromPublicArea=True&amp;isModal=true&amp;asPopupView=true</v>
          </cell>
          <cell r="G152" t="str">
            <v>PRESTAR AL INSTITUTO DISTRITAL DE TURISMO SERVICIOS PROFESIONALES DE CARÁCTER JURÍDICO PARA
LA ATENCIÓN DE LOS TRÁMITES ADMINISTRATIVOS; LABORALES Y CONTRACTUALES QUE SE REQUIERAN EN
LA ENTIDAD.</v>
          </cell>
          <cell r="K152">
            <v>36000000</v>
          </cell>
          <cell r="L152">
            <v>0</v>
          </cell>
          <cell r="P152">
            <v>46052</v>
          </cell>
          <cell r="Q152">
            <v>46234</v>
          </cell>
          <cell r="R152">
            <v>0</v>
          </cell>
          <cell r="S152">
            <v>46232</v>
          </cell>
          <cell r="W152" t="str">
            <v xml:space="preserve">CINDY BRILLITH BAUTISTA </v>
          </cell>
        </row>
        <row r="153">
          <cell r="C153" t="str">
            <v>152-2026</v>
          </cell>
          <cell r="E153" t="str">
            <v>https://community.secop.gov.co/Public/Tendering/OpportunityDetail/Index?noticeUID=CO1.NTC.9862036&amp;isFromPublicArea=True&amp;isModal=true&amp;asPopupView=true</v>
          </cell>
          <cell r="G153" t="str">
            <v>PRESTAR SERVICIOS DE APOYO A LA GESTIÓN PARA EL ACOMPAÑAMIENTO LOGÍSTICO DE LAS ACTIVIDADES ADMINISTRATIVAS DEL INSTITUTO DISTRITAL DE TURISMO REQUERIDAS PARA EL CUMPLIMIENTO DE LAS FUNCIONES INSTITUCIONALES.</v>
          </cell>
          <cell r="K153">
            <v>19200000</v>
          </cell>
          <cell r="L153">
            <v>4800000</v>
          </cell>
          <cell r="P153">
            <v>46052</v>
          </cell>
          <cell r="Q153">
            <v>46234</v>
          </cell>
          <cell r="R153">
            <v>45</v>
          </cell>
          <cell r="S153">
            <v>46279</v>
          </cell>
          <cell r="W153" t="str">
            <v>ISMAEL PRIETO RODRÍGUEZ</v>
          </cell>
        </row>
        <row r="154">
          <cell r="C154" t="str">
            <v>153-2026</v>
          </cell>
          <cell r="E154" t="str">
            <v>https://community.secop.gov.co/Public/Tendering/OpportunityDetail/Index?noticeUID=CO1.NTC.9881248&amp;isFromPublicArea=True&amp;isModal=true&amp;asPopupView=true</v>
          </cell>
          <cell r="G154" t="str">
            <v>PRESTAR SERVICIOS DE APOYO A LA GESTIÓN MEDIANTE ACOMPAÑAMIENTO ESPECIALIZADO EN RECORRIDOS TURÍSTICOS Y ATENCIÓN DIRECTA A VISITANTES; CONTRIBUYENDO A LA ACTIVACIÓN TERRITORIAL Y CULTURAL DEL DESTINO BOGOTÁ.</v>
          </cell>
          <cell r="K154">
            <v>28050000</v>
          </cell>
          <cell r="L154">
            <v>9350000</v>
          </cell>
          <cell r="P154">
            <v>46051</v>
          </cell>
          <cell r="Q154">
            <v>46231</v>
          </cell>
          <cell r="R154">
            <v>60</v>
          </cell>
          <cell r="S154">
            <v>46293</v>
          </cell>
          <cell r="W154" t="str">
            <v>ANGEL NATALY BEDOYA VASQUEZ</v>
          </cell>
        </row>
        <row r="155">
          <cell r="C155" t="str">
            <v>154-2026</v>
          </cell>
          <cell r="E155" t="str">
            <v>https://community.secop.gov.co/Public/Tendering/OpportunityDetail/Index?noticeUID=CO1.NTC.9878005&amp;isFromPublicArea=True&amp;isModal=true&amp;asPopupView=true</v>
          </cell>
          <cell r="G155" t="str">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ell>
          <cell r="K155">
            <v>17400000</v>
          </cell>
          <cell r="L155">
            <v>0</v>
          </cell>
          <cell r="P155">
            <v>46052</v>
          </cell>
          <cell r="Q155">
            <v>46231</v>
          </cell>
          <cell r="R155">
            <v>0</v>
          </cell>
          <cell r="S155">
            <v>46232</v>
          </cell>
          <cell r="W155" t="str">
            <v>MILLER ANGEL HUERTAS MORALES</v>
          </cell>
        </row>
        <row r="156">
          <cell r="C156" t="str">
            <v>155-2026</v>
          </cell>
          <cell r="E156" t="str">
            <v>https://colombiacompra.coupahost.com/order_headers/161096</v>
          </cell>
          <cell r="G156" t="str">
            <v>REALIZAR EL MANTENIMIENTO Y RECARGA DE EXTINTORES, ASI COMO LA ADQUISICIÓN DE ELEMENTOS PARA LA ATENCIÓN, PREVENCIÓN Y MITIGACIÓN DEL RIESGO Y DE EMERGENCIAS</v>
          </cell>
          <cell r="K156">
            <v>18450000</v>
          </cell>
          <cell r="L156">
            <v>0</v>
          </cell>
          <cell r="P156">
            <v>46077</v>
          </cell>
          <cell r="Q156">
            <v>46108</v>
          </cell>
          <cell r="R156">
            <v>0</v>
          </cell>
          <cell r="S156">
            <v>46108</v>
          </cell>
          <cell r="W156" t="str">
            <v>FERRICENTROS</v>
          </cell>
        </row>
        <row r="157">
          <cell r="C157" t="str">
            <v>156-2026</v>
          </cell>
          <cell r="E157" t="str">
            <v>https://operaciones.colombiacompra.gov.co/tienda-virtual-del-estado-colombiano/ordenes-compra/164056</v>
          </cell>
          <cell r="G157" t="str">
            <v>PRESTAR EL SERVICIO DE ASEO Y CAFETERÍA EN LAS INSTALACIONES DEL INSTITUTO DISTRITAL DE TURISMO Y LOS PUNTOS DE INFORMACIÓN TURÍSTICA, QUE INCLUYA EL SUMINISTRO DE LOS INSUMOS, ELEMENTOS DE ASEO Y CAFETERÍA Y MAQUINARIA, ASÍ COMO LA PROVISIÓN DEL RECURSO HUMANO CAPACITADO PARA LA EJECUCIÓN DE ACTIVIDADES PROPIAS DE ESTE SERVICIO</v>
          </cell>
          <cell r="K157">
            <v>49000000</v>
          </cell>
          <cell r="L157">
            <v>0</v>
          </cell>
          <cell r="P157">
            <v>46141</v>
          </cell>
          <cell r="Q157">
            <v>46415</v>
          </cell>
          <cell r="R157">
            <v>0</v>
          </cell>
          <cell r="S157">
            <v>46415</v>
          </cell>
          <cell r="W157" t="str">
            <v>CONSORCIO @ C&amp;D</v>
          </cell>
        </row>
        <row r="158">
          <cell r="C158" t="str">
            <v>157-2026</v>
          </cell>
          <cell r="E158" t="str">
            <v>https://community.secop.gov.co/Public/Tendering/OpportunityDetail/Index?noticeUID=CO1.NTC.10218962&amp;isFromPublicArea=True&amp;isModal=true&amp;asPopupView=true</v>
          </cell>
          <cell r="G158" t="str">
            <v>ADQUISICIÓN DE RENOVACIÓN; SOPORTE Y ACTUALIZACIÓN DEL LICENCIAMIENTO DEL ANTIVIRUS BITDEFENDER GRAVITYZONE.</v>
          </cell>
          <cell r="K158">
            <v>18450000</v>
          </cell>
          <cell r="L158">
            <v>0</v>
          </cell>
          <cell r="P158">
            <v>46153</v>
          </cell>
          <cell r="Q158">
            <v>46174</v>
          </cell>
          <cell r="R158">
            <v>0</v>
          </cell>
          <cell r="S158">
            <v>46183</v>
          </cell>
          <cell r="W158" t="str">
            <v>STAR SOLUTIONS TI SAS</v>
          </cell>
        </row>
        <row r="159">
          <cell r="C159" t="str">
            <v>1571-2026</v>
          </cell>
          <cell r="E159" t="str">
            <v>https://operaciones.colombiacompra.gov.co/tienda-virtual-del-estado-colombiano/ordenes-compra/164207</v>
          </cell>
          <cell r="G159" t="str">
            <v>Prestar servicio público de transporte terrestre automotor especial para el Instituto Distrital de Turismo</v>
          </cell>
          <cell r="K159">
            <v>39051050</v>
          </cell>
          <cell r="L159">
            <v>0</v>
          </cell>
          <cell r="P159">
            <v>46150</v>
          </cell>
          <cell r="Q159">
            <v>46387</v>
          </cell>
          <cell r="R159">
            <v>0</v>
          </cell>
          <cell r="S159">
            <v>46387</v>
          </cell>
          <cell r="W159" t="str">
            <v>UNION TEMPORAL AMP 2022</v>
          </cell>
        </row>
        <row r="160">
          <cell r="C160" t="str">
            <v>158-2026</v>
          </cell>
          <cell r="E160" t="str">
            <v>https://operaciones.colombiacompra.gov.co/tienda-virtual-del-estado-colombiano/ordenes-compra/164749</v>
          </cell>
          <cell r="G160" t="str">
            <v>ADQUIRIR LOS SERVICIOS DE SUSCRIPCIÓN DE BUZONES DE CORREO ELECTRÓNICO, RETENCIÓN DE BUZÓN Y EL SOPORTE TÉCNICO PARA EL INSTITUTO DISTRITAL DE TURISMO.</v>
          </cell>
          <cell r="K160">
            <v>71179284</v>
          </cell>
          <cell r="L160">
            <v>0</v>
          </cell>
          <cell r="P160">
            <v>46162</v>
          </cell>
          <cell r="Q160">
            <v>46265</v>
          </cell>
          <cell r="R160">
            <v>0</v>
          </cell>
          <cell r="S160">
            <v>46265</v>
          </cell>
          <cell r="W160" t="str">
            <v>Xertica Colombia SAS</v>
          </cell>
        </row>
        <row r="161">
          <cell r="C161" t="str">
            <v>159-2026</v>
          </cell>
          <cell r="E161" t="str">
            <v>https://community.secop.gov.co/Public/Tendering/OpportunityDetail/Index?noticeUID=CO1.NTC.10308510&amp;isFromPublicArea=True&amp;isModal=true&amp;asPopupView=true</v>
          </cell>
          <cell r="G161" t="str">
            <v>SUMINISTRO DE TIQUETES AÉREOS A DESTINOS NACIONALES E INTERNACIONALES PARA CUBRIR LOS DESPLAZAMIENTOS QUE REQUIERAN LOS (LAS)FUNCIONARIOS(AS) DEL INSTITUTO DISTRITAL DE TURISMO</v>
          </cell>
          <cell r="K161">
            <v>49000000</v>
          </cell>
          <cell r="L161">
            <v>0</v>
          </cell>
          <cell r="P161">
            <v>46174</v>
          </cell>
          <cell r="Q161">
            <v>46387</v>
          </cell>
          <cell r="R161">
            <v>0</v>
          </cell>
          <cell r="S161">
            <v>46387</v>
          </cell>
          <cell r="W161" t="str">
            <v>AVolar Viajes y Turismo Ltda</v>
          </cell>
        </row>
        <row r="162">
          <cell r="C162" t="str">
            <v>160-2026</v>
          </cell>
          <cell r="E162" t="str">
            <v>https://community.secop.gov.co/Public/Tendering/OpportunityDetail/Index?noticeUID=CO1.NTC.10319712&amp;isFromPublicArea=True&amp;isModal=true&amp;asPopupView=true</v>
          </cell>
          <cell r="G162" t="str">
            <v>ADQUIRIR LOS SUMINISTROS NECESARIOS PARA EL CORRECTO FUNCIONAMIENTO DE LAS IMPRESORAS DEL INSTITUTO DISTRITAL DE TURISMO (IDT), CON EL FIN DE GARANTIZAR LA CONTINUIDAD DE LAS OPERACIONES ADMINISTRATIVAS Y MISIONALES DE LA ENTIDAD.</v>
          </cell>
          <cell r="K162">
            <v>12627800</v>
          </cell>
          <cell r="L162">
            <v>0</v>
          </cell>
          <cell r="P162">
            <v>46198</v>
          </cell>
          <cell r="Q162">
            <v>46227</v>
          </cell>
          <cell r="R162">
            <v>0</v>
          </cell>
          <cell r="S162">
            <v>46227</v>
          </cell>
          <cell r="W162" t="str">
            <v>SOLUCIONES &amp; SUMINISTROS CR S.A.S</v>
          </cell>
        </row>
        <row r="163">
          <cell r="C163" t="str">
            <v>161-2026</v>
          </cell>
          <cell r="E163" t="str">
            <v>https://community.secop.gov.co/Public/Tendering/OpportunityDetail/Index?noticeUID=CO1.NTC.10443468&amp;isFromPublicArea=True&amp;isModal=true&amp;asPopupView=true</v>
          </cell>
          <cell r="G163" t="str">
            <v>Arrendamiento de bien inmueble adecuado para el funcionamiento administrativo de la sede del instituto distrital de turismo y los puntos de información turística; de conformidad con las especificaciones técnicas requeridas.</v>
          </cell>
          <cell r="K163">
            <v>803951925</v>
          </cell>
          <cell r="L163">
            <v>0</v>
          </cell>
          <cell r="P163">
            <v>46206</v>
          </cell>
          <cell r="Q163">
            <v>46420</v>
          </cell>
          <cell r="R163">
            <v>0</v>
          </cell>
          <cell r="S163">
            <v>46420</v>
          </cell>
          <cell r="W163" t="str">
            <v>FAMOC DEPANEL S.A.S.</v>
          </cell>
        </row>
        <row r="164">
          <cell r="C164" t="str">
            <v>162-2026</v>
          </cell>
          <cell r="E164" t="str">
            <v>https://community.secop.gov.co/Public/Tendering/OpportunityDetail/Index?noticeUID=CO1.NTC.10316557&amp;isFromPublicArea=True&amp;isModal=true&amp;asPopupView=true</v>
          </cell>
          <cell r="G164" t="str">
            <v>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v>
          </cell>
          <cell r="K164">
            <v>541430000</v>
          </cell>
          <cell r="L164">
            <v>0</v>
          </cell>
          <cell r="P164">
            <v>46212</v>
          </cell>
          <cell r="Q164">
            <v>46387</v>
          </cell>
          <cell r="R164">
            <v>0</v>
          </cell>
          <cell r="S164">
            <v>46387</v>
          </cell>
          <cell r="W164" t="str">
            <v>PEZETA PUBLICIDAD SAS</v>
          </cell>
        </row>
        <row r="165">
          <cell r="C165" t="str">
            <v>163-2026</v>
          </cell>
          <cell r="E165" t="str">
            <v>https://operaciones.colombiacompra.gov.co/tienda-virtual-del-estado-colombiano/ordenes-compra/166423</v>
          </cell>
          <cell r="G165" t="str">
            <v>LA ENTIDAD REQUERE ADQUIRIR LICENCIAMIENTO INTEGRAL DE CORREO ELECTRÓNICO Y EL SOPORTE TÉCNICO PARA EL ADECUADO FUNCIONAMIENTO DE LA PLATAFORMA TECNOLÓGICA DEL INSTITUTO DISTRITAL DE TURISMO</v>
          </cell>
          <cell r="K165">
            <v>370147250</v>
          </cell>
          <cell r="L165">
            <v>0</v>
          </cell>
          <cell r="P165">
            <v>46209</v>
          </cell>
          <cell r="Q165">
            <v>46300</v>
          </cell>
          <cell r="S165">
            <v>46300</v>
          </cell>
          <cell r="W165" t="str">
            <v>CONTROLES EMPRESARIALES SAS</v>
          </cell>
        </row>
        <row r="166">
          <cell r="C166" t="str">
            <v>164-2026</v>
          </cell>
          <cell r="E166" t="str">
            <v>https://community.secop.gov.co/Public/Tendering/OpportunityDetail/Index?noticeUID=CO1.NTC.10396945&amp;isFromPublicArea=True&amp;isModal=true&amp;asPopupView=true</v>
          </cell>
          <cell r="G166" t="str">
            <v>PRESTAR EL SERVICIO DE MANTENIMIENTO PREVENTIVO Y CORRECTIVO; CON SUMINISTRO DE REPUESTOS PARA LOS VEHÍCULOS DE PROPIEDAD DEL INSTITUTO DISTRITAL DE TURISMO; INCLUYENDO LA ADQUISICIÓN DE LLANTAS</v>
          </cell>
          <cell r="K166">
            <v>19528000</v>
          </cell>
          <cell r="L166">
            <v>0</v>
          </cell>
          <cell r="P166">
            <v>46219</v>
          </cell>
          <cell r="Q166">
            <v>46387</v>
          </cell>
          <cell r="S166">
            <v>46387</v>
          </cell>
          <cell r="W166" t="str">
            <v>CONTINENTAL DE PARTES Y SERVICIOS SAS</v>
          </cell>
        </row>
        <row r="167">
          <cell r="C167" t="str">
            <v>165-2026</v>
          </cell>
          <cell r="E167" t="str">
            <v>https://community.secop.gov.co/Public/Tendering/OpportunityDetail/Index?noticeUID=CO1.NTC.10470766&amp;isFromPublicArea=True&amp;isModal=true&amp;asPopupView=true</v>
          </cell>
          <cell r="G167" t="str">
            <v>PRESTAR SERVICIOS PROFESIONALES JURÍDICOS EN LOS PROCESOS DE CONTRATACIÓN QUE ADELANTE EL INSTITUTO DISTRITAL DE TURISMO Y LOS DEMÁS ASUNTOS JURÍDICOS QUE LE SEAN ASIGNADOS POR LA SUPERVISIÓN DEL CONTRATO.</v>
          </cell>
          <cell r="K167">
            <v>40000000</v>
          </cell>
          <cell r="L167">
            <v>0</v>
          </cell>
          <cell r="P167">
            <v>46211</v>
          </cell>
          <cell r="Q167">
            <v>46333</v>
          </cell>
          <cell r="S167">
            <v>46333</v>
          </cell>
          <cell r="W167" t="str">
            <v>PAOLA ANDREA VELASQUEZ BAQUERO</v>
          </cell>
        </row>
        <row r="168">
          <cell r="C168" t="str">
            <v>166-2026</v>
          </cell>
          <cell r="E168" t="str">
            <v>https://community.secop.gov.co/Public/Tendering/OpportunityDetail/Index?noticeUID=CO1.NTC.10472418&amp;isFromPublicArea=True&amp;isModal=true&amp;asPopupView=true</v>
          </cell>
          <cell r="G168" t="str">
            <v>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v>
          </cell>
          <cell r="K168">
            <v>24000000</v>
          </cell>
          <cell r="L168">
            <v>0</v>
          </cell>
          <cell r="P168">
            <v>46217</v>
          </cell>
          <cell r="Q168">
            <v>46339</v>
          </cell>
          <cell r="S168">
            <v>46339</v>
          </cell>
          <cell r="W168" t="str">
            <v>NANCY ZAMORA</v>
          </cell>
        </row>
        <row r="169">
          <cell r="C169" t="str">
            <v>167-2026</v>
          </cell>
          <cell r="E169" t="str">
            <v>https://community.secop.gov.co/Public/Tendering/OpportunityDetail/Index?noticeUID=CO1.NTC.10355544&amp;isFromPublicArea=True&amp;isModal=true&amp;asPopupView=true</v>
          </cell>
          <cell r="G169" t="str">
            <v>ADQUIRIR EQUIPOS DE COMUNICACIONES PARA RENOVACIÓN TECNOLÓGICA DEL IDT</v>
          </cell>
          <cell r="K169">
            <v>84174564</v>
          </cell>
          <cell r="L169">
            <v>0</v>
          </cell>
          <cell r="P169">
            <v>46219</v>
          </cell>
          <cell r="Q169">
            <v>46280</v>
          </cell>
          <cell r="S169">
            <v>46280</v>
          </cell>
          <cell r="W169" t="str">
            <v>MCO GLOBAL S A S</v>
          </cell>
        </row>
        <row r="170">
          <cell r="C170" t="str">
            <v>168-2026</v>
          </cell>
          <cell r="E170" t="str">
            <v>https://operaciones.colombiacompra.gov.co/tienda-virtual-del-estado-colombiano/ordenes-compra/166869</v>
          </cell>
          <cell r="G170" t="str">
            <v>Adquirir el licenciamiento del software ArcGIS y Survey123 para diseños geográficos y levantamiento de información para fortalecer el Observatorio de Turismo y Destino Turístico Inteligente.</v>
          </cell>
          <cell r="K170">
            <v>233246634</v>
          </cell>
          <cell r="L170">
            <v>0</v>
          </cell>
          <cell r="P170">
            <v>46219</v>
          </cell>
          <cell r="Q170">
            <v>46583</v>
          </cell>
          <cell r="S170">
            <v>46583</v>
          </cell>
          <cell r="W170" t="str">
            <v>UNION TEMPORAL CATALOGO DE SOFTWARE ARCGIS DE ESRI</v>
          </cell>
        </row>
        <row r="171">
          <cell r="C171" t="str">
            <v>169-2026</v>
          </cell>
          <cell r="E171" t="str">
            <v>https://community.secop.gov.co/Public/Tendering/OpportunityDetail/Index?noticeUID=CO1.NTC.10522041&amp;isFromPublicArea=True&amp;isModal=False</v>
          </cell>
          <cell r="G171" t="str">
            <v>PRESTAR SERVICIO INTEGRAL DE CONECTIVIDAD, CANALES DE COMUNICACIÓN, INTERNET CORPORATIVO Y HOSTING DE LOS SITIOS WEB DEL INSTITUTO DISTRITAL DE TURISMO</v>
          </cell>
          <cell r="K171">
            <v>272123091</v>
          </cell>
          <cell r="L171">
            <v>0</v>
          </cell>
          <cell r="P171">
            <v>46222</v>
          </cell>
          <cell r="Q171">
            <v>46422</v>
          </cell>
          <cell r="S171">
            <v>46422</v>
          </cell>
          <cell r="W171" t="str">
            <v>EMPRESA DE TELECOMUNICACIONES DE BOGOTÁ S.A. E.S.P. - ETB S.A. ESP</v>
          </cell>
        </row>
        <row r="172">
          <cell r="C172" t="str">
            <v>170-2026</v>
          </cell>
          <cell r="E172" t="str">
            <v>https://community.secop.gov.co/Public/Tendering/OpportunityDetail/Index?noticeUID=CO1.NTC.10558010&amp;isFromPublicArea=True&amp;isModal=true&amp;asPopupView=true</v>
          </cell>
          <cell r="G172" t="str">
            <v>PRESTAR SERVICIOS PROFESIONALES A LA SUBDIRECCIÓN DE DESARROLLO Y COMPETITIVIDAD PARA
BRINDAR ACOMPAÑAMIENTO JURÍDICO EN LA GESTIÓN; REVISIÓN Y SEGUIMIENTO DE LOS PROCESOS
CONTRACTUALES Y ADMINISTRATIVOS DEL ÁREA.</v>
          </cell>
          <cell r="K172">
            <v>20250000</v>
          </cell>
          <cell r="L172">
            <v>0</v>
          </cell>
          <cell r="P172">
            <v>46226</v>
          </cell>
          <cell r="Q172">
            <v>46364</v>
          </cell>
          <cell r="S172">
            <v>46364</v>
          </cell>
          <cell r="W172" t="str">
            <v>JOHAN DAVID RAMIREZ PEÑA</v>
          </cell>
        </row>
        <row r="173">
          <cell r="C173" t="str">
            <v>171-2026</v>
          </cell>
          <cell r="E173" t="str">
            <v>https://community.secop.gov.co/Public/Tendering/OpportunityDetail/Index?noticeUID=CO1.NTC.10333138&amp;isFromPublicArea=True&amp;isModal=true&amp;asPopupView=true</v>
          </cell>
          <cell r="G173" t="str">
            <v>PRESTAR LOS SERVICIOS DE OPERADOR LOGISTICO PARA LA PLANEACION; ORGANIZACION; PRODUCCION Y EJECUCION DE LOS EVENTOS Y ACTIVIDADES QUE SE REQUIERAN POR PARTE DEL IDT</v>
          </cell>
          <cell r="K173">
            <v>828248480</v>
          </cell>
          <cell r="L173">
            <v>0</v>
          </cell>
          <cell r="P173">
            <v>46238</v>
          </cell>
          <cell r="Q173">
            <v>46387</v>
          </cell>
          <cell r="S173">
            <v>46387</v>
          </cell>
          <cell r="W173" t="str">
            <v>LOGISTICA Y GESTION DE NEGOCIOS SAS</v>
          </cell>
        </row>
        <row r="174">
          <cell r="C174" t="str">
            <v>172-2026</v>
          </cell>
          <cell r="E174" t="str">
            <v>https://community.secop.gov.co/Public/Tendering/OpportunityDetail/Index?noticeUID=CO1.NTC.10552984&amp;isFromPublicArea=True&amp;isModal=true&amp;asPopupView=true</v>
          </cell>
          <cell r="G174" t="str">
            <v>PRESTAR SERVICIOS PROFESIONALES PARA BRINDAR ACOMPAÑAMIENTO JURÍDICO A LA SUBDIRECCIÓN DE DESARROLLO Y COMPETITIVIDAD EN LOS ASUNTOS MISIONALES; ADMINISTRATIVOS Y CONTRACTUALES DE SU COMPETENCIA.</v>
          </cell>
          <cell r="K174">
            <v>45337500</v>
          </cell>
          <cell r="L174">
            <v>0</v>
          </cell>
          <cell r="P174">
            <v>46226</v>
          </cell>
          <cell r="Q174">
            <v>46363</v>
          </cell>
          <cell r="S174">
            <v>46363</v>
          </cell>
          <cell r="W174" t="str">
            <v>DANIELA VANESSA GARCES LOPEZ</v>
          </cell>
        </row>
        <row r="175">
          <cell r="C175" t="str">
            <v>173-2026</v>
          </cell>
          <cell r="E175" t="str">
            <v>https://community.secop.gov.co/Public/Tendering/OpportunityDetail/Index?noticeUID=CO1.NTC.10560028&amp;isFromPublicArea=True&amp;isModal=true&amp;asPopupView=true</v>
          </cell>
          <cell r="G175" t="str">
            <v>PRESTAR SERVICIOS PROFESIONALES AL INSTITUTO DISTRITAL DE TURISMO PARA APOYAR EL DESARROLLO
DEL PROGRAMA DE CULTURA TURÍSTICA EN BOGOTÁ D.C.; CON ÉNFASIS EN COLEGIOS AMIGOS DEL
TURISMO.</v>
          </cell>
          <cell r="K175">
            <v>32450000</v>
          </cell>
          <cell r="L175">
            <v>0</v>
          </cell>
          <cell r="P175">
            <v>46237</v>
          </cell>
          <cell r="Q175">
            <v>46374</v>
          </cell>
          <cell r="S175">
            <v>46374</v>
          </cell>
          <cell r="W175" t="str">
            <v>DIANA ROCIO ROZO DAZA</v>
          </cell>
        </row>
        <row r="176">
          <cell r="C176" t="str">
            <v>174-2026</v>
          </cell>
          <cell r="E176" t="str">
            <v>https://community.secop.gov.co/Public/Tendering/OpportunityDetail/Index?noticeUID=CO1.NTC.10561062&amp;isFromPublicArea=True&amp;isModal=true&amp;asPopupView=true</v>
          </cell>
          <cell r="G176" t="str">
            <v>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v>
          </cell>
          <cell r="K176">
            <v>33418350</v>
          </cell>
          <cell r="L176">
            <v>0</v>
          </cell>
          <cell r="P176">
            <v>46237</v>
          </cell>
          <cell r="Q176">
            <v>46374</v>
          </cell>
          <cell r="S176">
            <v>46374</v>
          </cell>
          <cell r="W176" t="str">
            <v>JHON JAIRO ACUÑA PEREZ</v>
          </cell>
        </row>
        <row r="177">
          <cell r="C177" t="str">
            <v>175-2026</v>
          </cell>
          <cell r="E177" t="str">
            <v>https://community.secop.gov.co/Public/Tendering/OpportunityDetail/Index?noticeUID=CO1.NTC.10568096&amp;isFromPublicArea=True&amp;isModal=true&amp;asPopupView=true</v>
          </cell>
          <cell r="G177" t="str">
            <v>ARRENDAMIENTO DE UNA BODEGA PARA EL ALMACENAMIENTO DE BIENES Y ELEMENTOS DE MATERIAL PROMOCIONAL DE PROPIEDAD DEL IDT</v>
          </cell>
          <cell r="K177">
            <v>20767760</v>
          </cell>
          <cell r="L177">
            <v>0</v>
          </cell>
          <cell r="P177">
            <v>46230</v>
          </cell>
          <cell r="Q177">
            <v>46472</v>
          </cell>
          <cell r="S177">
            <v>46472</v>
          </cell>
          <cell r="W177" t="str">
            <v>BODEGAJES Y MUDANZAS STORAGE SAS</v>
          </cell>
        </row>
        <row r="178">
          <cell r="C178" t="str">
            <v>176-2026</v>
          </cell>
          <cell r="E178" t="str">
            <v>https://community.secop.gov.co/Public/Tendering/OpportunityDetail/Index?noticeUID=CO1.NTC.10587001&amp;isFromPublicArea=True&amp;isModal=true&amp;asPopupView=true</v>
          </cell>
          <cell r="G178" t="str">
            <v>PRESTAR SERVICIOS PROFESIONALES AL INSTITUTO DISTRITAL DE TURISMO PARA APOYAR LA
IMPLEMENTACIÓN DE LA ESTRATEGIA DE PROMOCIÓN DEL TURISMO ACCESIBLE EN BOGOTÁ D.C.</v>
          </cell>
          <cell r="K178">
            <v>37080000</v>
          </cell>
          <cell r="L178">
            <v>0</v>
          </cell>
          <cell r="P178">
            <v>46237</v>
          </cell>
          <cell r="Q178">
            <v>46373</v>
          </cell>
          <cell r="S178">
            <v>46373</v>
          </cell>
          <cell r="W178" t="str">
            <v>NATALIA SAENZ RENGIFO</v>
          </cell>
        </row>
        <row r="179">
          <cell r="C179" t="str">
            <v>177-2026</v>
          </cell>
          <cell r="E179" t="str">
            <v>https://community.secop.gov.co/Public/Tendering/OpportunityDetail/Index?noticeUID=CO1.NTC.10586661&amp;isFromPublicArea=True&amp;isModal=true&amp;asPopupView=true</v>
          </cell>
          <cell r="G179" t="str">
            <v>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v>
          </cell>
          <cell r="K179">
            <v>27810000</v>
          </cell>
          <cell r="L179">
            <v>0</v>
          </cell>
          <cell r="P179">
            <v>46237</v>
          </cell>
          <cell r="Q179">
            <v>46373</v>
          </cell>
          <cell r="S179">
            <v>46373</v>
          </cell>
          <cell r="W179" t="str">
            <v>SANDRA MILENA COBOS ANGULO</v>
          </cell>
        </row>
        <row r="180">
          <cell r="C180" t="str">
            <v>178-2026</v>
          </cell>
          <cell r="E180" t="str">
            <v>https://community.secop.gov.co/Public/Tendering/OpportunityDetail/Index?noticeUID=CO1.NTC.10584114&amp;isFromPublicArea=True&amp;isModal=true&amp;asPopupView=true</v>
          </cell>
          <cell r="G180" t="str">
            <v>PRESTAR SERVICIOS PROFESIONALES AL INSTITUTO DISTRITAL DE TURISMO COMO COMUNICADOR SOCIAL Y PERIODISTA PARA APOYAR LAS ESTRATEGIAS DE RELACIONAMIENTO; COMUNICACIÓN Y POSICIONAMIENTO DE LA SUBDIRECCIÓN</v>
          </cell>
          <cell r="K180">
            <v>27810000</v>
          </cell>
          <cell r="L180">
            <v>0</v>
          </cell>
          <cell r="P180">
            <v>46232</v>
          </cell>
          <cell r="Q180">
            <v>46369</v>
          </cell>
          <cell r="S180">
            <v>46369</v>
          </cell>
          <cell r="W180" t="str">
            <v>ALVARO FELIPE GARZON NIÑO</v>
          </cell>
        </row>
        <row r="181">
          <cell r="C181" t="str">
            <v>179-2026</v>
          </cell>
          <cell r="E181" t="str">
            <v>https://community.secop.gov.co/Public/Tendering/OpportunityDetail/Index?noticeUID=CO1.NTC.10586635&amp;isFromPublicArea=True&amp;isModal=true&amp;asPopupView=true</v>
          </cell>
          <cell r="G181" t="str">
            <v>PRESTAR SERVICIOS PROFESIONALES AL INSTITUTO DISTRITAL DE TURISMO PARA APOYAR LA GESTIÓN;
IMPLEMENTACIÓN Y ARTICULACIÓN DE LAS POLÍTICAS PÚBLICAS DISTRITALES RELACIONADAS CON EL
SECTOR TURISMO DE BOGOTA.</v>
          </cell>
          <cell r="K181">
            <v>29705200</v>
          </cell>
          <cell r="L181">
            <v>0</v>
          </cell>
          <cell r="P181">
            <v>46237</v>
          </cell>
          <cell r="Q181">
            <v>46358</v>
          </cell>
          <cell r="S181">
            <v>46358</v>
          </cell>
          <cell r="W181" t="str">
            <v>NEDI NATALIA MILLARES ABELLA</v>
          </cell>
        </row>
        <row r="182">
          <cell r="C182" t="str">
            <v>180-2026</v>
          </cell>
          <cell r="E182" t="str">
            <v>https://community.secop.gov.co/Public/Tendering/OpportunityDetail/Index?noticeUID=CO1.NTC.10587379&amp;isFromPublicArea=True&amp;isModal=true&amp;asPopupView=true</v>
          </cell>
          <cell r="G182" t="str">
            <v>PRESTAR SERVICIOS PROFESIONALES AL INSTITUTO DISTRITAL DE TURISMO PARA BRINDAR APOYO EN ACTIVIDADES DE ESTRUCTURACIÓN; SEGUIMIENTO Y GESTIÓN DE PROYECTOS DE INFRAESTRUCTURA TURÍSTICA EN EL MARCO DE LAS COMPETENCIAS DE LA SUBDIRECCIÓN DE DESARROLLO Y COMPETITIVIDAD</v>
          </cell>
          <cell r="K182">
            <v>34762500</v>
          </cell>
          <cell r="L182">
            <v>0</v>
          </cell>
          <cell r="P182">
            <v>46232</v>
          </cell>
          <cell r="Q182">
            <v>46369</v>
          </cell>
          <cell r="S182">
            <v>46369</v>
          </cell>
          <cell r="W182" t="str">
            <v>BRIYITH GISELA REYES QUINTERO</v>
          </cell>
        </row>
        <row r="183">
          <cell r="C183" t="str">
            <v>181-2026</v>
          </cell>
          <cell r="E183" t="str">
            <v>https://community.secop.gov.co/Public/Tendering/OpportunityDetail/Index?noticeUID=CO1.NTC.10591730&amp;isFromPublicArea=True&amp;isModal=true&amp;asPopupView=true</v>
          </cell>
          <cell r="G183" t="str">
            <v>PRESTAR SERVICIOS PROFESIONALES AL INSTITUTO DISTRITAL DE TURISMO PARA ADELANTAR ACCIONES DE FORTALECIMIENTO EMPRESARIAL DIRIGIDAS A LOS ACTORES DE LA CADENA DE VALOR Y CONEXOS AL
SECTOR TURÍSTICO DE BOGOTÁ.</v>
          </cell>
          <cell r="K183">
            <v>37080000</v>
          </cell>
          <cell r="L183">
            <v>0</v>
          </cell>
          <cell r="P183">
            <v>46238</v>
          </cell>
          <cell r="Q183">
            <v>46374</v>
          </cell>
          <cell r="S183">
            <v>46374</v>
          </cell>
          <cell r="W183" t="str">
            <v>ANGELA MILENA PANTOJA GARZON</v>
          </cell>
        </row>
        <row r="184">
          <cell r="C184" t="str">
            <v>182-2026</v>
          </cell>
          <cell r="E184" t="str">
            <v>https://community.secop.gov.co/Public/Tendering/OpportunityDetail/Index?noticeUID=CO1.NTC.10591584&amp;isFromPublicArea=True&amp;isModal=true&amp;asPopupView=true</v>
          </cell>
          <cell r="G184" t="str">
            <v>PRESTAR SERVICIOS PROFESIONALES AL INSTITUTO DISTRITAL DE TURISMO PARA APOYAR LAS
ACTIVIDADES DEL PROGRAMA DE PREVENCIÓN DE LA ESCNNA Y LA TRATA DE PERSONAS EN EL CONTEXTO
DEL TURISMO EN BOGOTÁ D.C.</v>
          </cell>
          <cell r="K184">
            <v>37080000</v>
          </cell>
          <cell r="L184">
            <v>0</v>
          </cell>
          <cell r="P184">
            <v>46233</v>
          </cell>
          <cell r="Q184">
            <v>46370</v>
          </cell>
          <cell r="S184">
            <v>46370</v>
          </cell>
          <cell r="W184" t="str">
            <v>LEIDY CATHERINE BARBOSA LEGUIZAMON</v>
          </cell>
        </row>
        <row r="185">
          <cell r="C185" t="str">
            <v>183-2026</v>
          </cell>
          <cell r="E185" t="str">
            <v>https://community.secop.gov.co/Public/Tendering/OpportunityDetail/Index?noticeUID=CO1.NTC.10591583&amp;isFromPublicArea=True&amp;isModal=true&amp;asPopupView=true</v>
          </cell>
          <cell r="G185" t="str">
            <v>PRESTAR SERVICIOS DE APOYO A LA GESTIÓN AL INSTITUTO DISTRITAL DE TURISMO PARA APOYAR LA IMPLEMENTACIÓN DE ACCIONES DE PROMOCIÓN DE LA SEGURIDAD TURÍSTICA EN BOGOTÁ D.C.</v>
          </cell>
          <cell r="K185">
            <v>18450000</v>
          </cell>
          <cell r="L185">
            <v>0</v>
          </cell>
          <cell r="P185">
            <v>46238</v>
          </cell>
          <cell r="Q185">
            <v>46374</v>
          </cell>
          <cell r="S185">
            <v>46374</v>
          </cell>
          <cell r="W185" t="str">
            <v>JUAN DAVID GUZMAN ORTIZ</v>
          </cell>
        </row>
        <row r="186">
          <cell r="C186" t="str">
            <v>184-2026</v>
          </cell>
          <cell r="E186" t="str">
            <v>https://community.secop.gov.co/Public/Tendering/OpportunityDetail/Index?noticeUID=CO1.NTC.10595674&amp;isFromPublicArea=True&amp;isModal=true&amp;asPopupView=true</v>
          </cell>
          <cell r="G186" t="str">
            <v>PRESTAR SERVICIOS PROFESIONALES A LA SUBDIRECCIÓN DE DESARROLLO Y COMPETITIVIDAD PARA
APOYAR JURÍDICAMENTE LA ESTRUCTURACIÓN; SEGUIMIENTO Y DEMÁS ACTUACIONES RELACIONADAS CON
LOS PROCESOS CONTRACTUALES DE BIENES Y SERVICIOS DEL ÁREA.</v>
          </cell>
          <cell r="K186">
            <v>32445000</v>
          </cell>
          <cell r="L186">
            <v>0</v>
          </cell>
          <cell r="P186">
            <v>46232</v>
          </cell>
          <cell r="Q186">
            <v>46369</v>
          </cell>
          <cell r="S186">
            <v>46369</v>
          </cell>
          <cell r="W186" t="str">
            <v>KARLA MAYELIS MENGUAL REDONDO</v>
          </cell>
        </row>
        <row r="187">
          <cell r="C187" t="str">
            <v>185-2026</v>
          </cell>
          <cell r="E187" t="str">
            <v>https://community.secop.gov.co/Public/Tendering/OpportunityDetail/Index?noticeUID=CO1.NTC.10594824&amp;isFromPublicArea=True&amp;isModal=true&amp;asPopupView=true</v>
          </cell>
          <cell r="G187" t="str">
            <v>PRESTAR SERVICIOS PROFESIONALES AL INSTITUTO DISTRITAL DE TURISMO PARA APOYAR LA IMPLEMENTACIÓN DE PROCESOS DE FORTALECIMIENTO BAJO ESTRATEGIAS DE SOSTENIBILIDAD TURÍSTICA ORIENTADAS AL FORTALECIMIENTO DE LA CADENA DE VALOR DEL TURISMO Y SECTORES CONEXOS.</v>
          </cell>
          <cell r="K187">
            <v>37080000</v>
          </cell>
          <cell r="L187">
            <v>0</v>
          </cell>
          <cell r="P187">
            <v>46232</v>
          </cell>
          <cell r="Q187">
            <v>46354</v>
          </cell>
          <cell r="S187">
            <v>46354</v>
          </cell>
          <cell r="W187" t="str">
            <v>BEATRIZ HELENA PEREZ ROSAS</v>
          </cell>
        </row>
        <row r="188">
          <cell r="C188" t="str">
            <v>186-2026</v>
          </cell>
          <cell r="E188" t="str">
            <v>https://community.secop.gov.co/Public/Tendering/OpportunityDetail/Index?noticeUID=CO1.NTC.10594653&amp;isFromPublicArea=True&amp;isModal=true&amp;asPopupView=true</v>
          </cell>
          <cell r="G188" t="str">
            <v>PRESTAR SERVICIOS PROFESIONALES AL INSTITUTO DISTRITAL DE TURISMO PARA BRINDAR
ACOMPAÑAMIENTO EN EL DESARROLLO DE LAS EXPERIENCIAS TURÍSTICAS DEL PRODUCTO TURÍSTICO
GASTRONÓMICO; EN CONCORDANCIA CON LAS POLÍTICAS; ESTRATEGIAS; METAS Y PROYECTOS
INSTITUCIONALES</v>
          </cell>
          <cell r="K188">
            <v>24750000</v>
          </cell>
          <cell r="L188">
            <v>0</v>
          </cell>
          <cell r="P188">
            <v>46237</v>
          </cell>
          <cell r="Q188">
            <v>46373</v>
          </cell>
          <cell r="S188">
            <v>46373</v>
          </cell>
          <cell r="W188" t="str">
            <v>DIANA VALENTINA RUIZ BAREÑO</v>
          </cell>
        </row>
        <row r="189">
          <cell r="C189" t="str">
            <v>187-2026</v>
          </cell>
          <cell r="E189" t="str">
            <v>https://community.secop.gov.co/Public/Tendering/OpportunityDetail/Index?noticeUID=CO1.NTC.10594664&amp;isFromPublicArea=True&amp;isModal=true&amp;asPopupView=true</v>
          </cell>
          <cell r="G189" t="str">
            <v>PRESTAR SERVICIOS PROFESIONALES AL INSTITUTO DISTRITAL DE TURISMO PARA APOYAR LA
ESTRUCTURACIÓN; IMPLEMENTACIÓN Y SEGUIMIENTO DE ESTRATEGIAS ORIENTADAS AL IMPULSO Y
FORTALECIMIENTO DE PROYECTOS EMPRESARIALES DEL SECTOR TURÍSTICO DE BOGOTÁ.</v>
          </cell>
          <cell r="K189">
            <v>32960000</v>
          </cell>
          <cell r="L189">
            <v>0</v>
          </cell>
          <cell r="P189">
            <v>46237</v>
          </cell>
          <cell r="Q189">
            <v>46358</v>
          </cell>
          <cell r="S189">
            <v>46358</v>
          </cell>
          <cell r="W189" t="str">
            <v>LISSETH CATHERINE SANCHEZ NIETO</v>
          </cell>
        </row>
        <row r="190">
          <cell r="C190" t="str">
            <v>188-2026</v>
          </cell>
          <cell r="E190" t="str">
            <v>https://community.secop.gov.co/Public/Tendering/OpportunityDetail/Index?noticeUID=CO1.NTC.10646821&amp;isFromPublicArea=True&amp;isModal=true&amp;asPopupView=true</v>
          </cell>
          <cell r="G190" t="str">
            <v>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v>
          </cell>
          <cell r="K190">
            <v>30600000</v>
          </cell>
          <cell r="L190">
            <v>0</v>
          </cell>
          <cell r="P190">
            <v>46239</v>
          </cell>
          <cell r="Q190">
            <v>46375</v>
          </cell>
          <cell r="S190">
            <v>46375</v>
          </cell>
          <cell r="W190" t="str">
            <v>LUISA FERNANDA TORRES MOYA</v>
          </cell>
        </row>
        <row r="191">
          <cell r="C191" t="str">
            <v>189-2026</v>
          </cell>
          <cell r="E191" t="str">
            <v>https://community.secop.gov.co/Public/Tendering/OpportunityDetail/Index?noticeUID=CO1.NTC.10596379&amp;isFromPublicArea=True&amp;isModal=true&amp;asPopupView=true</v>
          </cell>
          <cell r="G191" t="str">
            <v>PRESTAR SERVICIOS DE APOYO A LA GESTIÓN AL INSTITUTO DISTRITAL DE TURISMO PARA APOYAR LA
EJECUCIÓN Y SEGUIMIENTO DE LAS ACTIVIDADES ADMINISTRATIVAS Y MISIONALES DE LA SUBDIRECCIÓN DE DESARROLLO Y COMPETITIVIDAD.</v>
          </cell>
          <cell r="K191">
            <v>19350000</v>
          </cell>
          <cell r="L191">
            <v>0</v>
          </cell>
          <cell r="P191">
            <v>46232</v>
          </cell>
          <cell r="Q191">
            <v>46369</v>
          </cell>
          <cell r="S191">
            <v>46369</v>
          </cell>
          <cell r="W191" t="str">
            <v>DIANA JIMENA HERRERA GOMEZ</v>
          </cell>
        </row>
        <row r="192">
          <cell r="C192" t="str">
            <v>190-2026</v>
          </cell>
          <cell r="E192" t="str">
            <v>https://community.secop.gov.co/Public/Tendering/OpportunityDetail/Index?noticeUID=CO1.NTC.10596395&amp;isFromPublicArea=True&amp;isModal=true&amp;asPopupView=true</v>
          </cell>
          <cell r="G192" t="str">
            <v>PRESTAR SERVICIOS PROFESIONALES AL INSTITUTO DISTRITAL DE TURISMO PARA ACOMPAÑAR A LOS
ACTORES DEL SISTEMA TURÍSTICO EN LAS LOCALIDADES PRIORIZADAS DEL DISTRITO CAPITAL; MEDIANTE
ACCIONES ORIENTADAS AL FORTALECIMIENTO DE CAPACIDADES Y A LA PARTICIPACIÓN TERRITORIAL.</v>
          </cell>
          <cell r="K192">
            <v>27810000</v>
          </cell>
          <cell r="L192">
            <v>0</v>
          </cell>
          <cell r="P192">
            <v>46237</v>
          </cell>
          <cell r="Q192">
            <v>46373</v>
          </cell>
          <cell r="S192">
            <v>46373</v>
          </cell>
          <cell r="W192" t="str">
            <v>LINA MARIA RODRIGUEZ MEDINA</v>
          </cell>
        </row>
        <row r="193">
          <cell r="C193" t="str">
            <v>191-2026</v>
          </cell>
          <cell r="E193" t="str">
            <v>https://community.secop.gov.co/Public/Tendering/OpportunityDetail/Index?noticeUID=CO1.NTC.10596460&amp;isFromPublicArea=True&amp;isModal=true&amp;asPopupView=true</v>
          </cell>
          <cell r="G193" t="str">
            <v>PRESTAR SERVICIOS PROFESIONALES A LA SUBDIRECCIÓN DE DESARROLLO Y COMPETITIVIDAD PARA
APOYAR LA REVISIÓN; SEGUIMIENTO Y ANÁLISIS FINANCIERO Y PRESUPUESTAL DE LOS PROYECTOS DE
INVERSIÓN ASIGNADOS AL ÁREA.</v>
          </cell>
          <cell r="K193">
            <v>32445000</v>
          </cell>
          <cell r="L193">
            <v>0</v>
          </cell>
          <cell r="P193">
            <v>46233</v>
          </cell>
          <cell r="Q193">
            <v>46370</v>
          </cell>
          <cell r="S193">
            <v>46370</v>
          </cell>
          <cell r="W193" t="str">
            <v>MAIRA ALEJANDRA MENESES ROMERO</v>
          </cell>
        </row>
        <row r="194">
          <cell r="C194" t="str">
            <v>192-2026</v>
          </cell>
          <cell r="E194" t="str">
            <v>https://community.secop.gov.co/Public/Tendering/OpportunityDetail/Index?noticeUID=CO1.NTC.10608559&amp;isFromPublicArea=True&amp;isModal=true&amp;asPopupView=true</v>
          </cell>
          <cell r="G194" t="str">
            <v>PRESTAR SERVICIOS PROFESIONALES AL INSTITUTO DISTRITAL DE TURISMO PARA ACOMPAÑAR A LOS
ACTORES DEL SISTEMA TURÍSTICO EN LAS LOCALIDADES PRIORIZADAS DEL DISTRITO CAPITAL; MEDIANTE ACCIONES ORIENTADAS AL FORTALECIMIENTO DE CAPACIDADES Y A LA PARTICIPACIÓN TERRITORIAL.</v>
          </cell>
          <cell r="K194">
            <v>27810000</v>
          </cell>
          <cell r="L194">
            <v>0</v>
          </cell>
          <cell r="P194">
            <v>46239</v>
          </cell>
          <cell r="Q194">
            <v>46375</v>
          </cell>
          <cell r="S194">
            <v>46375</v>
          </cell>
          <cell r="W194" t="str">
            <v>ANDERSON CAMILO HUERFANO REYES</v>
          </cell>
        </row>
        <row r="195">
          <cell r="C195" t="str">
            <v>193-2026</v>
          </cell>
          <cell r="E195" t="str">
            <v>https://community.secop.gov.co/Public/Tendering/OpportunityDetail/Index?noticeUID=CO1.NTC.10608568&amp;isFromPublicArea=True&amp;isModal=true&amp;asPopupView=true</v>
          </cell>
          <cell r="G195" t="str">
            <v>PRESTAR SERVICIOS PROFESIONALES AL INSTITUTO DISTRITAL DE TURISMO PARA APOYAR LA GESTIÓN DE LOS PROCESOS DE PLANEACIÓN INSTITUCIONAL; SEGUIMIENTO AL CUMPLIMIENTO DE METAS Y FORTALECIMIENTO DE LAS ACCIONES RELACIONADAS CON EL SISTEMA INTEGRADO DE GESTIÓN DE CALIDAD</v>
          </cell>
          <cell r="K195">
            <v>32445000</v>
          </cell>
          <cell r="L195">
            <v>0</v>
          </cell>
          <cell r="P195">
            <v>46239</v>
          </cell>
          <cell r="Q195">
            <v>46375</v>
          </cell>
          <cell r="S195">
            <v>46375</v>
          </cell>
          <cell r="W195" t="str">
            <v>CAROL STEPHANNY BARRAGAN SOLER</v>
          </cell>
        </row>
        <row r="196">
          <cell r="C196" t="str">
            <v>194-2026</v>
          </cell>
          <cell r="E196" t="str">
            <v>https://community.secop.gov.co/Public/Tendering/OpportunityDetail/Index?noticeUID=CO1.NTC.10607688&amp;isFromPublicArea=True&amp;isModal=true&amp;asPopupView=true</v>
          </cell>
          <cell r="G196" t="str">
            <v>PRESTAR SERVICIOS PROFESIONALES AL INSTITUTO DISTRITAL DE TURISMO PARA APOYAR EL DESARROLLO
Y FORTALECIMIENTO DEL PRODUCTO TURÍSTICO DE SALUD DE BOGOTÁ; EN SUS COMPONENTES MÉDICO Y DE BIENESTAR; EN CONCORDANCIA CON LAS POLÍTICAS; ESTRATEGIAS; METAS Y PROYECTOS INSTITUCIONALES.</v>
          </cell>
          <cell r="K196">
            <v>37080000</v>
          </cell>
          <cell r="L196">
            <v>0</v>
          </cell>
          <cell r="P196">
            <v>46245</v>
          </cell>
          <cell r="Q196">
            <v>46381</v>
          </cell>
          <cell r="S196">
            <v>46381</v>
          </cell>
          <cell r="W196" t="str">
            <v>LAURA ANGELICA SANCLEMENTE QUINTERO</v>
          </cell>
        </row>
        <row r="197">
          <cell r="C197" t="str">
            <v>195-2026</v>
          </cell>
          <cell r="E197" t="str">
            <v>https://community.secop.gov.co/Public/Tendering/OpportunityDetail/Index?noticeUID=CO1.NTC.10617577&amp;isFromPublicArea=True&amp;isModal=true&amp;asPopupView=true</v>
          </cell>
          <cell r="G197" t="str">
            <v>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v>
          </cell>
          <cell r="K197">
            <v>24000000</v>
          </cell>
          <cell r="L197">
            <v>0</v>
          </cell>
          <cell r="P197">
            <v>46234</v>
          </cell>
          <cell r="Q197">
            <v>46356</v>
          </cell>
          <cell r="S197">
            <v>46356</v>
          </cell>
          <cell r="W197" t="str">
            <v>CINDY BRILLITH BAUTISTA CARDENAS</v>
          </cell>
        </row>
        <row r="198">
          <cell r="C198" t="str">
            <v>196-2026</v>
          </cell>
          <cell r="E198" t="str">
            <v>https://community.secop.gov.co/Public/Tendering/OpportunityDetail/Index?noticeUID=CO1.NTC.10604237&amp;isFromPublicArea=True&amp;isModal=true&amp;asPopupView=true</v>
          </cell>
          <cell r="G198" t="str">
            <v>PRESTAR SERVICIOS PROFESIONALES AL INSTITUTO DISTRITAL DE TURISMO PARA LA IDENTIFICACIÓN Y
FORTALECIMIENTO DE ALIANZAS ESTRATÉGICAS QUE POTENCIEN LA MARCA CIUDAD Y APOYAR LOS TEMAS
DE ESTRATEGIA DE COMUNICACION PARA EL POSICIONAMIENTO TURÍSTICO DE BOGOTÁ.</v>
          </cell>
          <cell r="K198">
            <v>32000000</v>
          </cell>
          <cell r="L198">
            <v>0</v>
          </cell>
          <cell r="P198">
            <v>46233</v>
          </cell>
          <cell r="Q198">
            <v>46355</v>
          </cell>
          <cell r="S198">
            <v>46355</v>
          </cell>
          <cell r="W198" t="str">
            <v>DIANA NATALIA CORTES GALLEGO</v>
          </cell>
        </row>
        <row r="199">
          <cell r="C199" t="str">
            <v>197-2026</v>
          </cell>
          <cell r="E199" t="str">
            <v>https://community.secop.gov.co/Public/Tendering/OpportunityDetail/Index?noticeUID=CO1.NTC.10608326&amp;isFromPublicArea=True&amp;isModal=true&amp;asPopupView=true</v>
          </cell>
          <cell r="G199" t="str">
            <v>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v>
          </cell>
          <cell r="K199">
            <v>17320000</v>
          </cell>
          <cell r="L199">
            <v>0</v>
          </cell>
          <cell r="P199">
            <v>46233</v>
          </cell>
          <cell r="Q199">
            <v>46355</v>
          </cell>
          <cell r="S199">
            <v>46355</v>
          </cell>
          <cell r="W199" t="str">
            <v>ANGIE PAOLA SUAREZ RODRIGUEZ</v>
          </cell>
        </row>
        <row r="200">
          <cell r="C200" t="str">
            <v>198-2026</v>
          </cell>
          <cell r="E200" t="str">
            <v>https://community.secop.gov.co/Public/Tendering/OpportunityDetail/Index?noticeUID=CO1.NTC.10607413&amp;isFromPublicArea=True&amp;isModal=true&amp;asPopupView=true</v>
          </cell>
          <cell r="G200" t="str">
            <v>PRESTAR SERVICIOS PROFESIONALES PARA DESARROLLAR ACCIONES DE ARTICULACIÓN INSTITUCIONAL Y RELACIONAMIENTO ESTRATÉGICO QUE FAVOREZCAN LA PROMOCIÓN; COMERCIALIZACIÓN Y VISIBILIZACIÓN DE LA OFERTA TURÍSTICA DE BOGOTÁ</v>
          </cell>
          <cell r="K200">
            <v>22000000</v>
          </cell>
          <cell r="L200">
            <v>0</v>
          </cell>
          <cell r="P200">
            <v>46233</v>
          </cell>
          <cell r="Q200">
            <v>46355</v>
          </cell>
          <cell r="S200">
            <v>46355</v>
          </cell>
          <cell r="W200" t="str">
            <v>JOHANA ANDREA RUBIANO DUARTE</v>
          </cell>
        </row>
        <row r="201">
          <cell r="C201" t="str">
            <v>199-2026</v>
          </cell>
          <cell r="E201" t="str">
            <v>https://community.secop.gov.co/Public/Tendering/OpportunityDetail/Index?noticeUID=CO1.NTC.10605687&amp;isFromPublicArea=True&amp;isModal=true&amp;asPopupView=true</v>
          </cell>
          <cell r="G201" t="str">
            <v>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v>
          </cell>
          <cell r="K201">
            <v>21260000</v>
          </cell>
          <cell r="L201">
            <v>0</v>
          </cell>
          <cell r="P201">
            <v>46233</v>
          </cell>
          <cell r="Q201">
            <v>46355</v>
          </cell>
          <cell r="S201">
            <v>46355</v>
          </cell>
          <cell r="W201" t="str">
            <v>JOHNNY RAMIRO OSMA GUALDRON</v>
          </cell>
        </row>
        <row r="202">
          <cell r="C202" t="str">
            <v>200-2026</v>
          </cell>
          <cell r="E202" t="str">
            <v>https://community.secop.gov.co/Public/Tendering/OpportunityDetail/Index?noticeUID=CO1.NTC.10608269&amp;isFromPublicArea=True&amp;isModal=true&amp;asPopupView=true</v>
          </cell>
          <cell r="G202" t="str">
            <v>PRESTAR SERVICIOS PROFESIONALES EN LA SUBDIRECCIÓN DE MERCADEO ORIENTADOS AL SEGUIMIENTO; CONTROL Y EVALUACIÓN DE LA EJECUCIÓN DE LOS CONVENIOS Y CONTRATOS DEL ÁREA; MEDIANTE LA REVISIÓN; VERIFICACIÓN Y VALIDACIÓN; EL ANÁLISIS TÉCNICO Y FINANCIERO; ASÍ COMO LA ORIENTACION
 CONTRIBUYAN A LA TOMA DE DECISIONES; EL FORTALECIMIENTO DE LA GESTIÓN CONTRACTUAL Y LA ATENCIÓN DE REQUERIMIENTOS INSTITUCIONALES Y DE ENTES DE CONTROL DE LA SUBDIRECCIÓN DE MERCADEO</v>
          </cell>
          <cell r="K202">
            <v>28880000</v>
          </cell>
          <cell r="L202">
            <v>0</v>
          </cell>
          <cell r="P202">
            <v>46233</v>
          </cell>
          <cell r="Q202">
            <v>46355</v>
          </cell>
          <cell r="S202">
            <v>46355</v>
          </cell>
          <cell r="W202" t="str">
            <v>YULY PATRICIA GARCIA PALACIOS</v>
          </cell>
        </row>
        <row r="203">
          <cell r="C203" t="str">
            <v>201-2026</v>
          </cell>
          <cell r="E203" t="str">
            <v>https://community.secop.gov.co/Public/Tendering/OpportunityDetail/Index?noticeUID=CO1.NTC.10604589&amp;isFromPublicArea=True&amp;isModal=true&amp;asPopupView=true</v>
          </cell>
          <cell r="G203" t="str">
            <v>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v>
          </cell>
          <cell r="K203">
            <v>32000000</v>
          </cell>
          <cell r="L203">
            <v>0</v>
          </cell>
          <cell r="P203">
            <v>46233</v>
          </cell>
          <cell r="Q203">
            <v>46355</v>
          </cell>
          <cell r="S203">
            <v>46355</v>
          </cell>
          <cell r="W203" t="str">
            <v>JESSICA PAOLA ALGARRA TOVAR</v>
          </cell>
        </row>
        <row r="204">
          <cell r="C204" t="str">
            <v>202-2026</v>
          </cell>
          <cell r="E204" t="str">
            <v>https://community.secop.gov.co/Public/Tendering/OpportunityDetail/Index?noticeUID=CO1.NTC.10607557&amp;isFromPublicArea=True&amp;isModal=true&amp;asPopupView=true</v>
          </cell>
          <cell r="G204" t="str">
            <v>PRESTAR SERVICIOS PROFESIONALES AL INSTITUTO DISTRITAL DE TURISMO PARA APOYAR EL DESARROLLO Y FORTALECIMIENTO DE LOS PRODUCTOS DE TURISMO DE NATURALEZA Y TURISMO DEPORTIVO EN BOGOTÁREGIÓN; EN CONCORDANCIA CON LAS POLÍTICAS; ESTRATEGIAS; METAS Y PROYECTOS INSTITUCIONALES.</v>
          </cell>
          <cell r="K204">
            <v>32400000</v>
          </cell>
          <cell r="L204">
            <v>0</v>
          </cell>
          <cell r="P204">
            <v>46237</v>
          </cell>
          <cell r="Q204">
            <v>46373</v>
          </cell>
          <cell r="S204">
            <v>46373</v>
          </cell>
          <cell r="W204" t="str">
            <v>SANTIAGO MARTINEZ VALENCIA</v>
          </cell>
        </row>
        <row r="205">
          <cell r="C205" t="str">
            <v>203-2026</v>
          </cell>
          <cell r="E205" t="str">
            <v>https://community.secop.gov.co/Public/Tendering/OpportunityDetail/Index?noticeUID=CO1.NTC.10605574&amp;isFromPublicArea=True&amp;isModal=true&amp;asPopupView=true</v>
          </cell>
          <cell r="G205" t="str">
            <v>PRESTAR SERVICIOS PROFESIONALES AL INSTITUTO DISTRITAL DE TURISMO PARA APOYAR EL DESARROLLO
Y FORTALECIMIENTO DEL PRODUCTO TURÍSTICO CULTURAL DE BOGOTÁ-REGIÓN; EN CONCORDANCIA CON
LAS POLÍTICAS; ESTRATEGIAS; METAS Y PROYECTOS INSTITUCIONALES.</v>
          </cell>
          <cell r="K205">
            <v>37080000</v>
          </cell>
          <cell r="L205">
            <v>0</v>
          </cell>
          <cell r="P205">
            <v>46233</v>
          </cell>
          <cell r="Q205">
            <v>46370</v>
          </cell>
          <cell r="S205">
            <v>46370</v>
          </cell>
          <cell r="W205" t="str">
            <v>CARLOS EDUARDO OTAVO MORALES</v>
          </cell>
        </row>
        <row r="206">
          <cell r="C206" t="str">
            <v>204-2026</v>
          </cell>
          <cell r="E206" t="str">
            <v>https://community.secop.gov.co/Public/Tendering/OpportunityDetail/Index?noticeUID=CO1.NTC.10617761&amp;isFromPublicArea=True&amp;isModal=true&amp;asPopupView=true</v>
          </cell>
          <cell r="G206" t="str">
            <v>PRESTAR SERVICIOS PROFESIONALES AL INSTITUTO DISTRITAL DE TURISMO PARA APOYAR LA EJECUCIÓN
DE LA ESTRATEGIA DE TURISMO ACCESIBLE DE BOGOTÁ; MEDIANTE ACCIONES ORIENTADAS A LA INCLUSIÓN
DE PERSONAS CON DISCAPACIDAD AUDITIVA Y LA PROMOCIÓN DE LA LENGUA DE SEÑAS COLOMBIANA (LSC).</v>
          </cell>
          <cell r="K206">
            <v>13500000</v>
          </cell>
          <cell r="L206">
            <v>0</v>
          </cell>
          <cell r="P206">
            <v>46245</v>
          </cell>
          <cell r="Q206">
            <v>46381</v>
          </cell>
          <cell r="S206">
            <v>46381</v>
          </cell>
          <cell r="W206" t="str">
            <v>ELIZABETH AREVALO CANCINO</v>
          </cell>
        </row>
        <row r="207">
          <cell r="C207" t="str">
            <v>205-2026</v>
          </cell>
          <cell r="E207" t="str">
            <v>https://community.secop.gov.co/Public/Tendering/OpportunityDetail/Index?noticeUID=CO1.NTC.10616535&amp;isFromPublicArea=True&amp;isModal=true&amp;asPopupView=true</v>
          </cell>
          <cell r="G207" t="str">
            <v>PRESTAR SERVICIOS PROFESIONALES AL INSTITUTO DISTRITAL DE TURISMO PARA APOYAR LAS
ACTIVIDADES ADMINISTRATIVAS Y DOCUMENTALES ASOCIADAS A LOS PROCESOS DE GESTIÓN TERRITORIAL
Y LAS POLÍTICAS PÚBLICAS RELACIONADAS</v>
          </cell>
          <cell r="K207">
            <v>27810000</v>
          </cell>
          <cell r="L207">
            <v>0</v>
          </cell>
          <cell r="P207">
            <v>46245</v>
          </cell>
          <cell r="Q207">
            <v>46381</v>
          </cell>
          <cell r="S207">
            <v>46381</v>
          </cell>
          <cell r="W207" t="str">
            <v>PAULA MEDELLIN LEON</v>
          </cell>
        </row>
        <row r="208">
          <cell r="C208" t="str">
            <v>206-2026</v>
          </cell>
          <cell r="E208" t="str">
            <v>https://community.secop.gov.co/Public/Tendering/OpportunityDetail/Index?noticeUID=CO1.NTC.10619867&amp;isFromPublicArea=True&amp;isModal=true&amp;asPopupView=true</v>
          </cell>
          <cell r="G208" t="str">
            <v>PRESTAR SERVICIOS DE APOYO A LA GESTIÓN PARA ACOMPAÑAR LAS ACTIVIDADES OPERATIVAS;
DOCUMENTALES Y DE SEGUIMIENTO REQUERIDAS PARA LA EJECUCIÓN DE ACTIVIDADES LOGÍSTICAS Y DE
BTL DEL INSTITUTO DISTRITAL DE TURISMO.</v>
          </cell>
          <cell r="K208">
            <v>18540000</v>
          </cell>
          <cell r="L208">
            <v>0</v>
          </cell>
          <cell r="P208">
            <v>46238</v>
          </cell>
          <cell r="Q208">
            <v>46374</v>
          </cell>
          <cell r="S208">
            <v>46374</v>
          </cell>
          <cell r="W208" t="str">
            <v>CESAR DAVID BARRERO RODRIGUEZ</v>
          </cell>
        </row>
        <row r="209">
          <cell r="C209" t="str">
            <v>207-2026</v>
          </cell>
          <cell r="E209" t="str">
            <v>https://community.secop.gov.co/Public/Tendering/OpportunityDetail/Index?noticeUID=CO1.NTC.10619409&amp;isFromPublicArea=True&amp;isModal=true&amp;asPopupView=true</v>
          </cell>
          <cell r="G209" t="str">
            <v>PRESTAR SERVICIOS PROFESIONALES PARA APOYAR LA IMPLEMENTACIÓN DE LA ESTRATEGIA DE
FORTALECIMIENTO A PROYECTOS TURÍSTICOS DE BOGOTÁ; MEDIANTE EL ACOMPAÑAMIENTO A INICIATIVAS
DEL SECTOR CON ENFOQUE DE INNOVACIÓN Y EL SEGUIMIENTO A PROYECTOS.</v>
          </cell>
          <cell r="K209">
            <v>24000000</v>
          </cell>
          <cell r="L209">
            <v>0</v>
          </cell>
          <cell r="P209">
            <v>46239</v>
          </cell>
          <cell r="Q209">
            <v>46359</v>
          </cell>
          <cell r="S209">
            <v>46359</v>
          </cell>
          <cell r="W209" t="str">
            <v>JULIAN ANDRES DAZA MENDEZ</v>
          </cell>
        </row>
        <row r="210">
          <cell r="C210" t="str">
            <v>208-2026</v>
          </cell>
          <cell r="E210" t="str">
            <v>https://community.secop.gov.co/Public/Tendering/OpportunityDetail/Index?noticeUID=CO1.NTC.10515097&amp;isFromPublicArea=True&amp;isModal=true&amp;asPopupView=true</v>
          </cell>
          <cell r="G210" t="str">
            <v>ADQUIRIR TABLETAS ELECTRÓNICAS PARA APOYAR LAS ACTIVIDADES DE RECOLECCIÓN; PROCESAMIENTO Y GESTIÓN DE DATOS DESARROLLADAS POR LA SUBDIRECCIÓN DE INTELIGENCIA Y GESTIÓN DE TECNOLOGÍAS DE LA INFORMACIÓN.</v>
          </cell>
          <cell r="K210">
            <v>18683000</v>
          </cell>
          <cell r="L210">
            <v>0</v>
          </cell>
          <cell r="P210">
            <v>46244</v>
          </cell>
          <cell r="Q210">
            <v>46274</v>
          </cell>
          <cell r="S210">
            <v>46274</v>
          </cell>
          <cell r="W210" t="str">
            <v>HDC SOPORTE A LA INGENIERIA SAS</v>
          </cell>
        </row>
        <row r="211">
          <cell r="C211" t="str">
            <v>209-2026</v>
          </cell>
          <cell r="E211" t="str">
            <v>https://community.secop.gov.co/Public/Tendering/OpportunityDetail/Index?noticeUID=CO1.NTC.10619072&amp;isFromPublicArea=True&amp;isModal=true&amp;asPopupView=true</v>
          </cell>
          <cell r="G211" t="str">
            <v>PRESTAR SERVICIOS PROFESIONALES PARA APOYAR EL SEGUIMIENTO TÉCNICO; OPERATIVO Y
ESTRATÉGICO DE LAS ACTIVIDADES LOGÍSTICAS Y DE BTL DEL INSTITUTO DISTRITAL DE TURISMO.</v>
          </cell>
          <cell r="K211">
            <v>43065000</v>
          </cell>
          <cell r="L211">
            <v>0</v>
          </cell>
          <cell r="P211">
            <v>46238</v>
          </cell>
          <cell r="Q211">
            <v>46375</v>
          </cell>
          <cell r="S211">
            <v>46375</v>
          </cell>
          <cell r="W211" t="str">
            <v>SEBASTIAN USECHE ORTEGA</v>
          </cell>
        </row>
        <row r="212">
          <cell r="C212" t="str">
            <v>210-2026</v>
          </cell>
          <cell r="E212" t="str">
            <v>https://community.secop.gov.co/Public/Tendering/OpportunityDetail/Index?noticeUID=CO1.NTC.10520324&amp;isFromPublicArea=True&amp;isModal=true&amp;asPopupView=true</v>
          </cell>
          <cell r="G212" t="str">
            <v>ADQUIRIR LA RENOVACIÓN DE LAS LICENCIAS DE DISEÑO GRÁFICO PARA LA CREACIÓN Y EDICIÓN DE LAS PIEZAS GRÁFICAS DEL INSTITUTO DISTRITAL DE TURISMO.</v>
          </cell>
          <cell r="K212">
            <v>10991958</v>
          </cell>
          <cell r="L212">
            <v>0</v>
          </cell>
          <cell r="P212">
            <v>46246</v>
          </cell>
          <cell r="Q212">
            <v>46276</v>
          </cell>
          <cell r="S212">
            <v>46276</v>
          </cell>
          <cell r="W212" t="str">
            <v>ROYAL TECH GROUP S.A.S</v>
          </cell>
        </row>
        <row r="213">
          <cell r="C213" t="str">
            <v>211-2026</v>
          </cell>
          <cell r="E213" t="str">
            <v>https://community.secop.gov.co/Public/Tendering/OpportunityDetail/Index?noticeUID=CO1.NTC.10622067&amp;isFromPublicArea=True&amp;isModal=true&amp;asPopupView=true</v>
          </cell>
          <cell r="G213" t="str">
            <v>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v>
          </cell>
          <cell r="K213">
            <v>32000000</v>
          </cell>
          <cell r="L213">
            <v>0</v>
          </cell>
          <cell r="P213">
            <v>46239</v>
          </cell>
          <cell r="Q213">
            <v>46360</v>
          </cell>
          <cell r="S213">
            <v>46360</v>
          </cell>
          <cell r="W213" t="str">
            <v>CLAUDIA MARCELA GARCIA CIFUENTES</v>
          </cell>
        </row>
        <row r="214">
          <cell r="C214" t="str">
            <v>212-2026</v>
          </cell>
          <cell r="E214" t="str">
            <v>https://community.secop.gov.co/Public/Tendering/OpportunityDetail/Index?noticeUID=CO1.NTC.10648995&amp;isFromPublicArea=True&amp;isModal=true&amp;asPopupView=true</v>
          </cell>
          <cell r="G214" t="str">
            <v>PRESTAR SERVICIOS PROFESIONALES AL INSTITUTO DISTRITAL DE TURISMO PARA APOYAR LOS PROCESOS DE GESTIÓN DOCUMENTAL Y ARCHIVÍSTICA; ORIENTADOS A LA ORGANIZACIÓN; CONSERVACIÓN Y CONTROL DE LA INFORMACIÓN INSTITUCIONAL.</v>
          </cell>
          <cell r="K214">
            <v>12000000</v>
          </cell>
          <cell r="L214">
            <v>0</v>
          </cell>
          <cell r="P214" t="str">
            <v/>
          </cell>
          <cell r="Q214">
            <v>46359</v>
          </cell>
          <cell r="S214">
            <v>46359</v>
          </cell>
          <cell r="W214" t="str">
            <v>YAMILE VIVIANA LEON PUERTO</v>
          </cell>
        </row>
        <row r="215">
          <cell r="C215" t="str">
            <v>213-2026</v>
          </cell>
          <cell r="E215" t="str">
            <v>https://community.secop.gov.co/Public/Tendering/OpportunityDetail/Index?noticeUID=CO1.NTC.10655633&amp;isFromPublicArea=True&amp;isModal=true&amp;asPopupView=true</v>
          </cell>
          <cell r="G215" t="str">
            <v>PRESTAR SERVICIOS PROFESIONALES PARA EL DESARROLLO Y FORTALECIMIENTO DE SOLUCIONES DIGITALES Y MÓVILES ORIENTADAS A APOYAR LAS ACCIONES DE PROMOCIÓN Y POSICIONAMIENTO DE BOGOTÁ COMO DESTINO TURÍSTICO.</v>
          </cell>
          <cell r="K215">
            <v>32000000</v>
          </cell>
          <cell r="L215">
            <v>0</v>
          </cell>
          <cell r="P215">
            <v>46244</v>
          </cell>
          <cell r="Q215">
            <v>46365</v>
          </cell>
          <cell r="S215">
            <v>46365</v>
          </cell>
          <cell r="W215" t="str">
            <v>NESTOR AUGUSTO GOYES ORTEGA</v>
          </cell>
        </row>
        <row r="216">
          <cell r="C216" t="str">
            <v>214-2026</v>
          </cell>
          <cell r="E216" t="str">
            <v>https://community.secop.gov.co/Public/Tendering/OpportunityDetail/Index?noticeUID=CO1.NTC.10683436&amp;isFromPublicArea=True&amp;isModal=true&amp;asPopupView=true</v>
          </cell>
          <cell r="G216" t="str">
            <v>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v>
          </cell>
          <cell r="K216">
            <v>14800000</v>
          </cell>
          <cell r="L216">
            <v>0</v>
          </cell>
          <cell r="P216">
            <v>46246</v>
          </cell>
          <cell r="Q216">
            <v>46367</v>
          </cell>
          <cell r="S216">
            <v>46367</v>
          </cell>
          <cell r="W216" t="e">
            <v>#N/A</v>
          </cell>
        </row>
        <row r="217">
          <cell r="C217" t="str">
            <v>215-2026</v>
          </cell>
          <cell r="E217" t="str">
            <v>https://community.secop.gov.co/Public/Tendering/OpportunityDetail/Index?noticeUID=CO1.NTC.10683363&amp;isFromPublicArea=True&amp;isModal=true&amp;asPopupView=true</v>
          </cell>
          <cell r="G217" t="str">
            <v>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v>
          </cell>
          <cell r="K217">
            <v>17000000</v>
          </cell>
          <cell r="L217">
            <v>0</v>
          </cell>
          <cell r="P217">
            <v>46245</v>
          </cell>
          <cell r="Q217">
            <v>46366</v>
          </cell>
          <cell r="S217">
            <v>46366</v>
          </cell>
          <cell r="W217" t="e">
            <v>#N/A</v>
          </cell>
        </row>
        <row r="218">
          <cell r="C218" t="str">
            <v>216-2026</v>
          </cell>
          <cell r="E218" t="str">
            <v>https://community.secop.gov.co/Public/Tendering/OpportunityDetail/Index?noticeUID=CO1.NTC.10683298&amp;isFromPublicArea=True&amp;isModal=true&amp;asPopupView=true</v>
          </cell>
          <cell r="G218" t="str">
            <v>PRESTAR SERVICIOS PROFESIONALES PARA APOYAR LA INTERNACIONALIZACIÓN DE LA PROMOCIÓN TURÍSTICA MEDIANTE LA TRADUCCIÓN E INTERPRETACIÓN MULTILINGÜE DE CONTENIDOS; GARANTIZANDO SU PERTINENCIA CULTURAL Y LINGÜÍSTICA PARA LOS MERCADOS OBJETIVO.</v>
          </cell>
          <cell r="K218">
            <v>18700000</v>
          </cell>
          <cell r="L218">
            <v>0</v>
          </cell>
          <cell r="P218">
            <v>46245</v>
          </cell>
          <cell r="Q218">
            <v>46366</v>
          </cell>
          <cell r="S218">
            <v>46366</v>
          </cell>
          <cell r="W218" t="e">
            <v>#N/A</v>
          </cell>
        </row>
        <row r="219">
          <cell r="C219" t="str">
            <v>217-2026</v>
          </cell>
          <cell r="E219" t="str">
            <v>https://community.secop.gov.co/Public/Tendering/OpportunityDetail/Index?noticeUID=CO1.NTC.10690770&amp;isFromPublicArea=True&amp;isModal=true&amp;asPopupView=true</v>
          </cell>
          <cell r="G219" t="str">
            <v>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v>
          </cell>
          <cell r="K219">
            <v>24000000</v>
          </cell>
          <cell r="L219">
            <v>0</v>
          </cell>
          <cell r="P219" t="str">
            <v/>
          </cell>
          <cell r="Q219">
            <v>46371</v>
          </cell>
          <cell r="S219">
            <v>46371</v>
          </cell>
          <cell r="W219" t="e">
            <v>#N/A</v>
          </cell>
        </row>
        <row r="220">
          <cell r="C220" t="str">
            <v>218-2026</v>
          </cell>
          <cell r="E220" t="e">
            <v>#N/A</v>
          </cell>
          <cell r="G220" t="e">
            <v>#N/A</v>
          </cell>
          <cell r="K220" t="e">
            <v>#N/A</v>
          </cell>
          <cell r="L220">
            <v>0</v>
          </cell>
          <cell r="P220" t="str">
            <v/>
          </cell>
          <cell r="Q220" t="str">
            <v/>
          </cell>
          <cell r="S220" t="str">
            <v/>
          </cell>
          <cell r="W220" t="e">
            <v>#N/A</v>
          </cell>
        </row>
      </sheetData>
      <sheetData sheetId="1"/>
      <sheetData sheetId="2"/>
      <sheetData sheetId="3">
        <row r="2">
          <cell r="AQ2">
            <v>6012668875</v>
          </cell>
        </row>
        <row r="3">
          <cell r="K3" t="str">
            <v>REFERENCIA DEL CONTRATO</v>
          </cell>
          <cell r="AQ3" t="str">
            <v>Autorizacion giro</v>
          </cell>
        </row>
        <row r="4">
          <cell r="K4" t="str">
            <v>001-2026</v>
          </cell>
          <cell r="AQ4">
            <v>21583333</v>
          </cell>
        </row>
        <row r="5">
          <cell r="K5" t="str">
            <v>002-2026</v>
          </cell>
          <cell r="AQ5">
            <v>32451000</v>
          </cell>
        </row>
        <row r="6">
          <cell r="K6" t="str">
            <v>003-2026</v>
          </cell>
          <cell r="AQ6">
            <v>34600000</v>
          </cell>
        </row>
        <row r="7">
          <cell r="K7" t="str">
            <v>004-2026</v>
          </cell>
          <cell r="AQ7">
            <v>5673333</v>
          </cell>
        </row>
        <row r="8">
          <cell r="K8" t="str">
            <v>008-2026</v>
          </cell>
          <cell r="AQ8">
            <v>21460000</v>
          </cell>
        </row>
        <row r="9">
          <cell r="K9" t="str">
            <v>006-2026</v>
          </cell>
          <cell r="AQ9">
            <v>33821500</v>
          </cell>
        </row>
        <row r="10">
          <cell r="K10" t="str">
            <v>010-2026</v>
          </cell>
          <cell r="AQ10">
            <v>21336667</v>
          </cell>
        </row>
        <row r="11">
          <cell r="K11" t="str">
            <v>005-2026</v>
          </cell>
          <cell r="AQ11">
            <v>33821500</v>
          </cell>
        </row>
        <row r="12">
          <cell r="K12" t="str">
            <v>007-2026</v>
          </cell>
          <cell r="AQ12">
            <v>19200000</v>
          </cell>
        </row>
        <row r="13">
          <cell r="K13" t="str">
            <v>009-2026</v>
          </cell>
          <cell r="AQ13">
            <v>25886000</v>
          </cell>
        </row>
        <row r="14">
          <cell r="K14" t="str">
            <v>017-2026</v>
          </cell>
          <cell r="AQ14">
            <v>34402000</v>
          </cell>
        </row>
        <row r="15">
          <cell r="K15" t="str">
            <v>018-2026</v>
          </cell>
          <cell r="AQ15">
            <v>34608000</v>
          </cell>
        </row>
        <row r="16">
          <cell r="K16" t="str">
            <v>019-2026</v>
          </cell>
          <cell r="AQ16">
            <v>40320000</v>
          </cell>
        </row>
        <row r="17">
          <cell r="K17" t="str">
            <v>024-2026</v>
          </cell>
          <cell r="AQ17">
            <v>17200000</v>
          </cell>
        </row>
        <row r="18">
          <cell r="K18" t="str">
            <v>031-2026</v>
          </cell>
          <cell r="AQ18">
            <v>16569333</v>
          </cell>
        </row>
        <row r="19">
          <cell r="K19" t="str">
            <v>011-2026</v>
          </cell>
          <cell r="AQ19">
            <v>56420000</v>
          </cell>
        </row>
        <row r="20">
          <cell r="K20" t="str">
            <v>012-2026</v>
          </cell>
          <cell r="AQ20">
            <v>46144000</v>
          </cell>
        </row>
        <row r="21">
          <cell r="K21" t="str">
            <v>013-2026</v>
          </cell>
          <cell r="AQ21">
            <v>24080000</v>
          </cell>
        </row>
        <row r="22">
          <cell r="K22" t="str">
            <v>014-2026</v>
          </cell>
          <cell r="AQ22">
            <v>46144000</v>
          </cell>
        </row>
        <row r="23">
          <cell r="K23" t="str">
            <v>015-2026</v>
          </cell>
          <cell r="AQ23">
            <v>34608000</v>
          </cell>
        </row>
        <row r="24">
          <cell r="K24" t="str">
            <v>023-2026</v>
          </cell>
          <cell r="AQ24">
            <v>57333333</v>
          </cell>
        </row>
        <row r="25">
          <cell r="K25" t="str">
            <v>030-2026</v>
          </cell>
          <cell r="AQ25">
            <v>0</v>
          </cell>
        </row>
        <row r="26">
          <cell r="K26" t="str">
            <v>016-2026</v>
          </cell>
          <cell r="AQ26">
            <v>29516667</v>
          </cell>
        </row>
        <row r="27">
          <cell r="K27" t="str">
            <v>036-2026</v>
          </cell>
          <cell r="AQ27">
            <v>33990000</v>
          </cell>
        </row>
        <row r="28">
          <cell r="K28" t="str">
            <v>034-2026</v>
          </cell>
          <cell r="AQ28">
            <v>22003333</v>
          </cell>
        </row>
        <row r="29">
          <cell r="K29" t="str">
            <v>035-2026</v>
          </cell>
          <cell r="AQ29">
            <v>45594667</v>
          </cell>
        </row>
        <row r="30">
          <cell r="K30" t="str">
            <v>020-2026</v>
          </cell>
          <cell r="AQ30">
            <v>40135667</v>
          </cell>
        </row>
        <row r="31">
          <cell r="K31" t="str">
            <v>032-2026</v>
          </cell>
          <cell r="AQ31">
            <v>24938667</v>
          </cell>
        </row>
        <row r="32">
          <cell r="K32" t="str">
            <v>021-2026</v>
          </cell>
          <cell r="AQ32">
            <v>13200000</v>
          </cell>
        </row>
        <row r="33">
          <cell r="K33" t="str">
            <v>025-2026</v>
          </cell>
          <cell r="AQ33">
            <v>34067000</v>
          </cell>
        </row>
        <row r="34">
          <cell r="K34" t="str">
            <v>027-2026</v>
          </cell>
          <cell r="AQ34">
            <v>33400000</v>
          </cell>
        </row>
        <row r="35">
          <cell r="K35" t="str">
            <v>028-2026</v>
          </cell>
          <cell r="AQ35">
            <v>45969533</v>
          </cell>
        </row>
        <row r="36">
          <cell r="K36" t="str">
            <v>029-2026</v>
          </cell>
          <cell r="AQ36">
            <v>31157500</v>
          </cell>
        </row>
        <row r="37">
          <cell r="K37" t="str">
            <v>026-2026</v>
          </cell>
          <cell r="AQ37">
            <v>32286667</v>
          </cell>
        </row>
        <row r="38">
          <cell r="K38" t="str">
            <v>039-2026</v>
          </cell>
          <cell r="AQ38">
            <v>42487500</v>
          </cell>
        </row>
        <row r="39">
          <cell r="K39" t="str">
            <v>040-2026</v>
          </cell>
          <cell r="AQ39">
            <v>24900000</v>
          </cell>
        </row>
        <row r="40">
          <cell r="K40" t="str">
            <v>041-2026</v>
          </cell>
          <cell r="AQ40">
            <v>50985000</v>
          </cell>
        </row>
        <row r="41">
          <cell r="K41" t="str">
            <v>038-2026</v>
          </cell>
          <cell r="AQ41">
            <v>22248000</v>
          </cell>
        </row>
        <row r="42">
          <cell r="K42" t="str">
            <v>033-2026</v>
          </cell>
          <cell r="AQ42">
            <v>15536500</v>
          </cell>
        </row>
        <row r="43">
          <cell r="K43" t="str">
            <v>022-2026</v>
          </cell>
          <cell r="AQ43">
            <v>33400000</v>
          </cell>
        </row>
        <row r="44">
          <cell r="K44" t="str">
            <v>037-2026</v>
          </cell>
          <cell r="AQ44">
            <v>40844650</v>
          </cell>
        </row>
        <row r="45">
          <cell r="K45" t="str">
            <v>042-2026</v>
          </cell>
          <cell r="AQ45">
            <v>43397333</v>
          </cell>
        </row>
        <row r="46">
          <cell r="K46" t="str">
            <v>044-2026</v>
          </cell>
          <cell r="AQ46">
            <v>40844650</v>
          </cell>
        </row>
        <row r="47">
          <cell r="K47" t="str">
            <v>045-2026</v>
          </cell>
          <cell r="AQ47">
            <v>39655000</v>
          </cell>
        </row>
        <row r="48">
          <cell r="K48" t="str">
            <v>048-2026</v>
          </cell>
          <cell r="AQ48">
            <v>39895333</v>
          </cell>
        </row>
        <row r="49">
          <cell r="K49" t="str">
            <v>054-2026</v>
          </cell>
          <cell r="AQ49">
            <v>44496000</v>
          </cell>
        </row>
        <row r="50">
          <cell r="K50" t="str">
            <v>053-2026</v>
          </cell>
          <cell r="AQ50">
            <v>36256000</v>
          </cell>
        </row>
        <row r="51">
          <cell r="K51" t="str">
            <v>049-2026</v>
          </cell>
          <cell r="AQ51">
            <v>16853333</v>
          </cell>
        </row>
        <row r="52">
          <cell r="K52" t="str">
            <v>051-2026</v>
          </cell>
          <cell r="AQ52">
            <v>13482667</v>
          </cell>
        </row>
        <row r="53">
          <cell r="K53" t="str">
            <v>050-2026</v>
          </cell>
          <cell r="AQ53">
            <v>17250000</v>
          </cell>
        </row>
        <row r="54">
          <cell r="K54" t="str">
            <v>059-2026</v>
          </cell>
          <cell r="AQ54">
            <v>33200000</v>
          </cell>
        </row>
        <row r="55">
          <cell r="K55" t="str">
            <v>061-2026</v>
          </cell>
          <cell r="AQ55">
            <v>32331267</v>
          </cell>
        </row>
        <row r="56">
          <cell r="K56" t="str">
            <v>046-2026</v>
          </cell>
          <cell r="AQ56">
            <v>43752500</v>
          </cell>
        </row>
        <row r="57">
          <cell r="K57" t="str">
            <v>043-2026</v>
          </cell>
          <cell r="AQ57">
            <v>22133333</v>
          </cell>
        </row>
        <row r="58">
          <cell r="K58" t="str">
            <v>060-2026</v>
          </cell>
          <cell r="AQ58">
            <v>40116667</v>
          </cell>
        </row>
        <row r="59">
          <cell r="K59" t="str">
            <v>062-2026</v>
          </cell>
          <cell r="AQ59">
            <v>46750000</v>
          </cell>
        </row>
        <row r="60">
          <cell r="K60" t="str">
            <v>047-2026</v>
          </cell>
          <cell r="AQ60">
            <v>48693333</v>
          </cell>
        </row>
        <row r="61">
          <cell r="K61" t="str">
            <v>063-2026</v>
          </cell>
          <cell r="AQ61">
            <v>12974000</v>
          </cell>
        </row>
        <row r="62">
          <cell r="K62" t="str">
            <v>058-2026</v>
          </cell>
          <cell r="AQ62">
            <v>17600000</v>
          </cell>
        </row>
        <row r="63">
          <cell r="K63" t="str">
            <v>030-2026</v>
          </cell>
          <cell r="AQ63">
            <v>25132400</v>
          </cell>
        </row>
        <row r="64">
          <cell r="K64" t="str">
            <v>070-2026</v>
          </cell>
          <cell r="AQ64">
            <v>40457333</v>
          </cell>
        </row>
        <row r="65">
          <cell r="K65" t="str">
            <v>069-2026</v>
          </cell>
          <cell r="AQ65">
            <v>32200000</v>
          </cell>
        </row>
        <row r="66">
          <cell r="K66" t="str">
            <v>074-2026</v>
          </cell>
          <cell r="AQ66">
            <v>47725200</v>
          </cell>
        </row>
        <row r="67">
          <cell r="K67" t="str">
            <v>073-2026</v>
          </cell>
          <cell r="AQ67">
            <v>31617000</v>
          </cell>
        </row>
        <row r="68">
          <cell r="K68" t="str">
            <v>075-2026</v>
          </cell>
          <cell r="AQ68">
            <v>46841400</v>
          </cell>
        </row>
        <row r="69">
          <cell r="K69" t="str">
            <v>068-2026</v>
          </cell>
          <cell r="AQ69">
            <v>49484267</v>
          </cell>
        </row>
        <row r="70">
          <cell r="K70" t="str">
            <v>067-2026</v>
          </cell>
          <cell r="AQ70">
            <v>58646400</v>
          </cell>
        </row>
        <row r="71">
          <cell r="K71" t="str">
            <v>056-2026</v>
          </cell>
          <cell r="AQ71">
            <v>41806800</v>
          </cell>
        </row>
        <row r="72">
          <cell r="K72" t="str">
            <v>055-2026</v>
          </cell>
          <cell r="AQ72">
            <v>21600000</v>
          </cell>
        </row>
        <row r="73">
          <cell r="K73" t="str">
            <v>072-2026</v>
          </cell>
          <cell r="AQ73">
            <v>23670667</v>
          </cell>
        </row>
        <row r="74">
          <cell r="K74" t="str">
            <v>071-2026</v>
          </cell>
          <cell r="AQ74">
            <v>47725200</v>
          </cell>
        </row>
        <row r="75">
          <cell r="K75" t="str">
            <v>066-2026</v>
          </cell>
          <cell r="AQ75">
            <v>47725200</v>
          </cell>
        </row>
        <row r="76">
          <cell r="K76" t="str">
            <v>065-2026</v>
          </cell>
          <cell r="AQ76">
            <v>57510000</v>
          </cell>
        </row>
        <row r="77">
          <cell r="K77" t="str">
            <v>064-2026</v>
          </cell>
          <cell r="AQ77">
            <v>16200000</v>
          </cell>
        </row>
        <row r="78">
          <cell r="K78" t="str">
            <v>057-2026</v>
          </cell>
          <cell r="AQ78">
            <v>38934000</v>
          </cell>
        </row>
        <row r="79">
          <cell r="K79" t="str">
            <v>089-2026</v>
          </cell>
          <cell r="AQ79">
            <v>33166000</v>
          </cell>
        </row>
        <row r="80">
          <cell r="K80" t="str">
            <v>087-2026</v>
          </cell>
          <cell r="AQ80">
            <v>14374800</v>
          </cell>
        </row>
        <row r="81">
          <cell r="K81" t="str">
            <v>084-2026</v>
          </cell>
          <cell r="AQ81">
            <v>40251600</v>
          </cell>
        </row>
        <row r="82">
          <cell r="K82" t="str">
            <v>085-2026</v>
          </cell>
          <cell r="AQ82">
            <v>47725200</v>
          </cell>
        </row>
        <row r="83">
          <cell r="K83" t="str">
            <v>052-2026</v>
          </cell>
          <cell r="AQ83">
            <v>9410500</v>
          </cell>
        </row>
        <row r="84">
          <cell r="K84" t="str">
            <v>052-2026</v>
          </cell>
          <cell r="AQ84">
            <v>22808500</v>
          </cell>
        </row>
        <row r="85">
          <cell r="K85" t="str">
            <v>090-2026</v>
          </cell>
          <cell r="AQ85">
            <v>32000000</v>
          </cell>
        </row>
        <row r="86">
          <cell r="K86" t="str">
            <v>083-2026</v>
          </cell>
          <cell r="AQ86">
            <v>32400000</v>
          </cell>
        </row>
        <row r="87">
          <cell r="K87" t="str">
            <v>082-2026</v>
          </cell>
          <cell r="AQ87">
            <v>32200000</v>
          </cell>
        </row>
        <row r="88">
          <cell r="K88" t="str">
            <v>095-2026</v>
          </cell>
          <cell r="AQ88">
            <v>33034667</v>
          </cell>
        </row>
        <row r="89">
          <cell r="K89" t="str">
            <v>096-2026</v>
          </cell>
          <cell r="AQ89">
            <v>34883333</v>
          </cell>
        </row>
        <row r="90">
          <cell r="K90" t="str">
            <v>100-2026</v>
          </cell>
          <cell r="AQ90">
            <v>19856667</v>
          </cell>
        </row>
        <row r="91">
          <cell r="K91" t="str">
            <v>088-2026</v>
          </cell>
          <cell r="AQ91">
            <v>14197333</v>
          </cell>
        </row>
        <row r="92">
          <cell r="K92" t="str">
            <v>076-2026</v>
          </cell>
          <cell r="AQ92">
            <v>36869000</v>
          </cell>
        </row>
        <row r="93">
          <cell r="K93" t="str">
            <v>077-2026</v>
          </cell>
          <cell r="AQ93">
            <v>29333333</v>
          </cell>
        </row>
        <row r="94">
          <cell r="K94" t="str">
            <v>079-2026</v>
          </cell>
          <cell r="AQ94">
            <v>29516667</v>
          </cell>
        </row>
        <row r="95">
          <cell r="K95" t="str">
            <v>078-2026</v>
          </cell>
          <cell r="AQ95">
            <v>26833333</v>
          </cell>
        </row>
        <row r="96">
          <cell r="K96" t="str">
            <v>080-2026</v>
          </cell>
          <cell r="AQ96">
            <v>37566667</v>
          </cell>
        </row>
        <row r="97">
          <cell r="K97" t="str">
            <v>081-2026</v>
          </cell>
          <cell r="AQ97">
            <v>29516667</v>
          </cell>
        </row>
        <row r="98">
          <cell r="K98" t="str">
            <v>086-2026</v>
          </cell>
          <cell r="AQ98">
            <v>37413333</v>
          </cell>
        </row>
        <row r="99">
          <cell r="K99" t="str">
            <v>101-2026</v>
          </cell>
          <cell r="AQ99">
            <v>24621667</v>
          </cell>
        </row>
        <row r="100">
          <cell r="K100" t="str">
            <v>091-2026</v>
          </cell>
          <cell r="AQ100">
            <v>14400000</v>
          </cell>
        </row>
        <row r="101">
          <cell r="K101" t="str">
            <v>092-2026</v>
          </cell>
          <cell r="AQ101">
            <v>38266000</v>
          </cell>
        </row>
        <row r="102">
          <cell r="K102" t="str">
            <v>098-2026</v>
          </cell>
          <cell r="AQ102">
            <v>55650000</v>
          </cell>
        </row>
        <row r="103">
          <cell r="K103" t="str">
            <v>094-2026</v>
          </cell>
          <cell r="AQ103">
            <v>28169500</v>
          </cell>
        </row>
        <row r="104">
          <cell r="K104" t="str">
            <v>099-2026</v>
          </cell>
          <cell r="AQ104">
            <v>30077500</v>
          </cell>
        </row>
        <row r="105">
          <cell r="K105" t="str">
            <v>093-2026</v>
          </cell>
          <cell r="AQ105">
            <v>29150000</v>
          </cell>
        </row>
        <row r="106">
          <cell r="K106" t="str">
            <v>104-2026</v>
          </cell>
          <cell r="AQ106">
            <v>42400000</v>
          </cell>
        </row>
        <row r="107">
          <cell r="K107" t="str">
            <v>097-2026</v>
          </cell>
          <cell r="AQ107">
            <v>28434500</v>
          </cell>
        </row>
        <row r="108">
          <cell r="K108" t="str">
            <v>102-2026</v>
          </cell>
          <cell r="AQ108">
            <v>19610000</v>
          </cell>
        </row>
        <row r="109">
          <cell r="K109" t="str">
            <v>121-2026</v>
          </cell>
          <cell r="AQ109">
            <v>15400000</v>
          </cell>
        </row>
        <row r="110">
          <cell r="K110" t="str">
            <v>107-2026</v>
          </cell>
          <cell r="AQ110">
            <v>24226667</v>
          </cell>
        </row>
        <row r="111">
          <cell r="K111" t="str">
            <v>105-2026</v>
          </cell>
          <cell r="AQ111">
            <v>51666667</v>
          </cell>
        </row>
        <row r="112">
          <cell r="K112" t="str">
            <v>106-2026</v>
          </cell>
          <cell r="AQ112">
            <v>41333333</v>
          </cell>
        </row>
        <row r="113">
          <cell r="K113" t="str">
            <v>110-2026</v>
          </cell>
          <cell r="AQ113">
            <v>20666667</v>
          </cell>
        </row>
        <row r="114">
          <cell r="K114" t="str">
            <v>122-2026</v>
          </cell>
          <cell r="AQ114">
            <v>24205833</v>
          </cell>
        </row>
        <row r="115">
          <cell r="K115" t="str">
            <v>123-2026</v>
          </cell>
          <cell r="AQ115">
            <v>23947500</v>
          </cell>
        </row>
        <row r="116">
          <cell r="K116" t="str">
            <v>124-2026</v>
          </cell>
          <cell r="AQ116">
            <v>24621667</v>
          </cell>
        </row>
        <row r="117">
          <cell r="K117" t="str">
            <v>129-2026</v>
          </cell>
          <cell r="AQ117">
            <v>24049667</v>
          </cell>
        </row>
        <row r="118">
          <cell r="K118" t="str">
            <v>125-2026</v>
          </cell>
          <cell r="AQ118">
            <v>24205833</v>
          </cell>
        </row>
        <row r="119">
          <cell r="K119" t="str">
            <v>126-2026</v>
          </cell>
          <cell r="AQ119">
            <v>24205833</v>
          </cell>
        </row>
        <row r="120">
          <cell r="K120" t="str">
            <v>111-2026</v>
          </cell>
          <cell r="AQ120">
            <v>17380000</v>
          </cell>
        </row>
        <row r="121">
          <cell r="K121" t="str">
            <v>108-2026</v>
          </cell>
          <cell r="AQ121">
            <v>21816667</v>
          </cell>
        </row>
        <row r="122">
          <cell r="K122" t="str">
            <v>135-2026</v>
          </cell>
          <cell r="AQ122">
            <v>19116667</v>
          </cell>
        </row>
        <row r="123">
          <cell r="K123" t="str">
            <v>120-2026</v>
          </cell>
          <cell r="AQ123">
            <v>13753667</v>
          </cell>
        </row>
        <row r="124">
          <cell r="K124" t="str">
            <v>112-2026</v>
          </cell>
          <cell r="AQ124">
            <v>42108333</v>
          </cell>
        </row>
        <row r="125">
          <cell r="K125" t="str">
            <v>132-2026</v>
          </cell>
          <cell r="AQ125">
            <v>25635862</v>
          </cell>
        </row>
        <row r="126">
          <cell r="K126" t="str">
            <v>119-2026</v>
          </cell>
          <cell r="AQ126">
            <v>19116667</v>
          </cell>
        </row>
        <row r="127">
          <cell r="K127" t="str">
            <v>118-2026</v>
          </cell>
          <cell r="AQ127">
            <v>29978667</v>
          </cell>
        </row>
        <row r="128">
          <cell r="K128" t="str">
            <v>117-2026</v>
          </cell>
          <cell r="AQ128">
            <v>19116667</v>
          </cell>
        </row>
        <row r="129">
          <cell r="K129" t="str">
            <v>116-2026</v>
          </cell>
          <cell r="AQ129">
            <v>21447067</v>
          </cell>
        </row>
        <row r="130">
          <cell r="K130" t="str">
            <v>115-2026</v>
          </cell>
          <cell r="AQ130">
            <v>35276267</v>
          </cell>
        </row>
        <row r="131">
          <cell r="K131" t="str">
            <v>114-2026</v>
          </cell>
          <cell r="AQ131">
            <v>32673667</v>
          </cell>
        </row>
        <row r="132">
          <cell r="K132" t="str">
            <v>113-2026</v>
          </cell>
          <cell r="AQ132">
            <v>35133333</v>
          </cell>
        </row>
        <row r="133">
          <cell r="K133" t="str">
            <v>140-2026</v>
          </cell>
          <cell r="AQ133">
            <v>31497600</v>
          </cell>
        </row>
        <row r="134">
          <cell r="K134" t="str">
            <v>127-2026</v>
          </cell>
          <cell r="AQ134">
            <v>44574000</v>
          </cell>
        </row>
        <row r="135">
          <cell r="K135" t="str">
            <v>128-2026</v>
          </cell>
          <cell r="AQ135">
            <v>42504000</v>
          </cell>
        </row>
        <row r="136">
          <cell r="K136" t="str">
            <v>131-2026</v>
          </cell>
          <cell r="AQ136">
            <v>13576200</v>
          </cell>
        </row>
        <row r="137">
          <cell r="K137" t="str">
            <v>103-2026</v>
          </cell>
          <cell r="AQ137">
            <v>41333333</v>
          </cell>
        </row>
        <row r="138">
          <cell r="K138" t="str">
            <v>141-2026</v>
          </cell>
          <cell r="AQ138">
            <v>28233333</v>
          </cell>
        </row>
        <row r="139">
          <cell r="K139" t="str">
            <v>139-2026</v>
          </cell>
          <cell r="AQ139">
            <v>30600000</v>
          </cell>
        </row>
        <row r="140">
          <cell r="K140" t="str">
            <v>142-2026</v>
          </cell>
          <cell r="AQ140">
            <v>20533333</v>
          </cell>
        </row>
        <row r="141">
          <cell r="K141" t="str">
            <v>144-2026</v>
          </cell>
          <cell r="AQ141">
            <v>13854324</v>
          </cell>
        </row>
        <row r="142">
          <cell r="K142" t="str">
            <v>145-2026</v>
          </cell>
          <cell r="AQ142">
            <v>18870000</v>
          </cell>
        </row>
        <row r="143">
          <cell r="K143" t="str">
            <v>146-2026</v>
          </cell>
          <cell r="AQ143">
            <v>14693333</v>
          </cell>
        </row>
        <row r="144">
          <cell r="K144" t="str">
            <v>137-2026</v>
          </cell>
          <cell r="AQ144">
            <v>16830000</v>
          </cell>
        </row>
        <row r="145">
          <cell r="K145" t="str">
            <v>134-2026</v>
          </cell>
          <cell r="AQ145">
            <v>18870000</v>
          </cell>
        </row>
        <row r="146">
          <cell r="K146" t="str">
            <v>133-2026</v>
          </cell>
          <cell r="AQ146">
            <v>14790000</v>
          </cell>
        </row>
        <row r="147">
          <cell r="K147" t="str">
            <v>148-2026</v>
          </cell>
          <cell r="AQ147">
            <v>27866667</v>
          </cell>
        </row>
        <row r="148">
          <cell r="K148" t="str">
            <v>149-2026</v>
          </cell>
          <cell r="AQ148">
            <v>49906667</v>
          </cell>
        </row>
        <row r="149">
          <cell r="K149" t="str">
            <v>109-2026</v>
          </cell>
          <cell r="AQ149">
            <v>20400000</v>
          </cell>
        </row>
        <row r="150">
          <cell r="K150" t="str">
            <v>150-2026</v>
          </cell>
          <cell r="AQ150">
            <v>25333333</v>
          </cell>
        </row>
        <row r="151">
          <cell r="K151" t="str">
            <v>151-2026</v>
          </cell>
          <cell r="AQ151">
            <v>30200000</v>
          </cell>
        </row>
        <row r="152">
          <cell r="K152" t="str">
            <v>138-2026</v>
          </cell>
          <cell r="AQ152">
            <v>40533333</v>
          </cell>
        </row>
        <row r="153">
          <cell r="K153" t="str">
            <v>152-2026</v>
          </cell>
          <cell r="AQ153">
            <v>16106667</v>
          </cell>
        </row>
        <row r="154">
          <cell r="K154" t="str">
            <v>136-2026</v>
          </cell>
          <cell r="AQ154">
            <v>25333333</v>
          </cell>
        </row>
        <row r="155">
          <cell r="K155" t="str">
            <v>130-2026</v>
          </cell>
          <cell r="AQ155">
            <v>14693333</v>
          </cell>
        </row>
        <row r="156">
          <cell r="K156" t="str">
            <v>147-2026</v>
          </cell>
          <cell r="AQ156">
            <v>20266667</v>
          </cell>
        </row>
        <row r="157">
          <cell r="K157" t="str">
            <v>143-2026</v>
          </cell>
          <cell r="AQ157">
            <v>31720000</v>
          </cell>
        </row>
        <row r="158">
          <cell r="K158" t="str">
            <v>154-2026</v>
          </cell>
          <cell r="AQ158">
            <v>14596667</v>
          </cell>
        </row>
        <row r="159">
          <cell r="K159" t="str">
            <v>153-2026</v>
          </cell>
          <cell r="AQ159">
            <v>19323334</v>
          </cell>
        </row>
        <row r="160">
          <cell r="K160" t="str">
            <v>001-2025</v>
          </cell>
          <cell r="AQ160">
            <v>567648873</v>
          </cell>
        </row>
        <row r="161">
          <cell r="K161" t="str">
            <v>145-2025</v>
          </cell>
          <cell r="AQ161">
            <v>10383880</v>
          </cell>
        </row>
        <row r="162">
          <cell r="K162" t="str">
            <v>165-2025</v>
          </cell>
          <cell r="AQ162">
            <v>140676218</v>
          </cell>
        </row>
        <row r="163">
          <cell r="K163" t="str">
            <v>155-2026</v>
          </cell>
          <cell r="AQ163">
            <v>8999495</v>
          </cell>
        </row>
        <row r="164">
          <cell r="K164" t="str">
            <v>251-2025</v>
          </cell>
          <cell r="AQ164">
            <v>0</v>
          </cell>
        </row>
        <row r="165">
          <cell r="K165" t="str">
            <v>251-2025</v>
          </cell>
          <cell r="AQ165">
            <v>44652866</v>
          </cell>
        </row>
        <row r="166">
          <cell r="K166" t="str">
            <v>156-2026</v>
          </cell>
          <cell r="AQ166">
            <v>2324591</v>
          </cell>
        </row>
        <row r="167">
          <cell r="K167" t="str">
            <v>156-2026</v>
          </cell>
          <cell r="AQ167">
            <v>14772122</v>
          </cell>
        </row>
        <row r="168">
          <cell r="K168" t="str">
            <v>1571-2026</v>
          </cell>
          <cell r="AQ168">
            <v>1130400</v>
          </cell>
        </row>
        <row r="169">
          <cell r="K169" t="str">
            <v>1571-2026</v>
          </cell>
          <cell r="AQ169">
            <v>0</v>
          </cell>
        </row>
        <row r="170">
          <cell r="K170" t="str">
            <v>1571-2026</v>
          </cell>
          <cell r="AQ170">
            <v>988000</v>
          </cell>
        </row>
        <row r="171">
          <cell r="K171" t="str">
            <v>157-2026</v>
          </cell>
          <cell r="AQ171">
            <v>18450000</v>
          </cell>
        </row>
        <row r="172">
          <cell r="K172" t="str">
            <v>158-2026</v>
          </cell>
          <cell r="AQ172">
            <v>71179284</v>
          </cell>
        </row>
        <row r="173">
          <cell r="K173" t="str">
            <v>159-2026</v>
          </cell>
          <cell r="AQ173">
            <v>4724540</v>
          </cell>
        </row>
        <row r="174">
          <cell r="K174" t="str">
            <v>248-2025</v>
          </cell>
          <cell r="AQ174">
            <v>0</v>
          </cell>
        </row>
        <row r="175">
          <cell r="K175" t="str">
            <v>248-2025</v>
          </cell>
          <cell r="AQ175">
            <v>10553470</v>
          </cell>
        </row>
        <row r="176">
          <cell r="K176" t="str">
            <v>160-2026</v>
          </cell>
          <cell r="AQ176">
            <v>0</v>
          </cell>
        </row>
        <row r="177">
          <cell r="K177" t="str">
            <v>145-2025</v>
          </cell>
          <cell r="AQ177">
            <v>0</v>
          </cell>
        </row>
        <row r="178">
          <cell r="K178" t="str">
            <v>172-2025</v>
          </cell>
          <cell r="AQ178">
            <v>54548172</v>
          </cell>
        </row>
        <row r="179">
          <cell r="K179" t="str">
            <v>161-2026</v>
          </cell>
          <cell r="AQ179">
            <v>0</v>
          </cell>
        </row>
        <row r="180">
          <cell r="K180" t="str">
            <v>161-2026</v>
          </cell>
          <cell r="AQ180">
            <v>114850275</v>
          </cell>
        </row>
        <row r="181">
          <cell r="K181" t="str">
            <v>001-2026</v>
          </cell>
          <cell r="AQ181">
            <v>0</v>
          </cell>
        </row>
        <row r="182">
          <cell r="K182" t="str">
            <v>163-2026</v>
          </cell>
          <cell r="AQ182">
            <v>0</v>
          </cell>
        </row>
        <row r="183">
          <cell r="K183" t="str">
            <v>102-2026</v>
          </cell>
          <cell r="AQ183">
            <v>0</v>
          </cell>
        </row>
        <row r="184">
          <cell r="K184" t="str">
            <v>002-2026</v>
          </cell>
          <cell r="AQ184">
            <v>0</v>
          </cell>
        </row>
        <row r="185">
          <cell r="K185" t="str">
            <v>008-2026</v>
          </cell>
          <cell r="AQ185">
            <v>0</v>
          </cell>
        </row>
        <row r="186">
          <cell r="K186" t="str">
            <v>162-2026</v>
          </cell>
          <cell r="AQ186">
            <v>0</v>
          </cell>
        </row>
        <row r="187">
          <cell r="K187" t="str">
            <v>162-2026</v>
          </cell>
          <cell r="AQ187">
            <v>0</v>
          </cell>
        </row>
        <row r="188">
          <cell r="K188" t="str">
            <v>028-2026</v>
          </cell>
          <cell r="AQ188">
            <v>0</v>
          </cell>
        </row>
        <row r="189">
          <cell r="K189" t="str">
            <v>010-2026</v>
          </cell>
          <cell r="AQ189">
            <v>0</v>
          </cell>
        </row>
        <row r="190">
          <cell r="K190" t="str">
            <v>006-2026</v>
          </cell>
          <cell r="AQ190">
            <v>0</v>
          </cell>
        </row>
        <row r="191">
          <cell r="K191" t="str">
            <v>003-2026</v>
          </cell>
          <cell r="AQ191">
            <v>0</v>
          </cell>
        </row>
        <row r="192">
          <cell r="K192" t="str">
            <v>005-2026</v>
          </cell>
          <cell r="AQ192">
            <v>0</v>
          </cell>
        </row>
        <row r="193">
          <cell r="K193" t="str">
            <v>165-2026</v>
          </cell>
          <cell r="AQ193">
            <v>0</v>
          </cell>
        </row>
        <row r="194">
          <cell r="K194" t="str">
            <v>009-2026</v>
          </cell>
          <cell r="AQ194">
            <v>0</v>
          </cell>
        </row>
        <row r="195">
          <cell r="K195" t="str">
            <v>107-2026</v>
          </cell>
          <cell r="AQ195">
            <v>0</v>
          </cell>
        </row>
        <row r="196">
          <cell r="K196" t="str">
            <v>100-2026</v>
          </cell>
          <cell r="AQ196">
            <v>0</v>
          </cell>
        </row>
        <row r="197">
          <cell r="K197" t="str">
            <v>124-2026</v>
          </cell>
          <cell r="AQ197">
            <v>0</v>
          </cell>
        </row>
        <row r="198">
          <cell r="K198" t="str">
            <v>134-2026</v>
          </cell>
          <cell r="AQ198">
            <v>0</v>
          </cell>
        </row>
        <row r="199">
          <cell r="K199" t="str">
            <v>023-2026</v>
          </cell>
          <cell r="AQ199">
            <v>0</v>
          </cell>
        </row>
        <row r="200">
          <cell r="K200" t="str">
            <v>031-2026</v>
          </cell>
          <cell r="AQ200">
            <v>0</v>
          </cell>
        </row>
        <row r="201">
          <cell r="K201" t="str">
            <v>024-2026</v>
          </cell>
          <cell r="AQ201">
            <v>0</v>
          </cell>
        </row>
        <row r="202">
          <cell r="K202" t="str">
            <v>166-2026</v>
          </cell>
          <cell r="AQ202">
            <v>0</v>
          </cell>
        </row>
        <row r="203">
          <cell r="K203" t="str">
            <v>153-2026</v>
          </cell>
          <cell r="AQ203">
            <v>0</v>
          </cell>
        </row>
        <row r="204">
          <cell r="K204" t="str">
            <v>071-2026</v>
          </cell>
          <cell r="AQ204">
            <v>0</v>
          </cell>
        </row>
        <row r="205">
          <cell r="K205" t="str">
            <v>085-2026</v>
          </cell>
          <cell r="AQ205">
            <v>0</v>
          </cell>
        </row>
        <row r="206">
          <cell r="K206" t="str">
            <v>164-2026</v>
          </cell>
          <cell r="AQ206">
            <v>0</v>
          </cell>
        </row>
        <row r="207">
          <cell r="K207" t="str">
            <v>164-2026</v>
          </cell>
          <cell r="AQ207">
            <v>0</v>
          </cell>
        </row>
        <row r="208">
          <cell r="K208" t="str">
            <v>060-2026</v>
          </cell>
          <cell r="AQ208">
            <v>0</v>
          </cell>
        </row>
        <row r="209">
          <cell r="K209" t="str">
            <v>027-2026</v>
          </cell>
          <cell r="AQ209">
            <v>0</v>
          </cell>
        </row>
        <row r="210">
          <cell r="K210" t="str">
            <v>029-2026</v>
          </cell>
          <cell r="AQ210">
            <v>0</v>
          </cell>
        </row>
        <row r="211">
          <cell r="K211" t="str">
            <v>074-2026</v>
          </cell>
          <cell r="AQ211">
            <v>0</v>
          </cell>
        </row>
        <row r="212">
          <cell r="K212" t="str">
            <v>073-2026</v>
          </cell>
          <cell r="AQ212">
            <v>0</v>
          </cell>
        </row>
        <row r="213">
          <cell r="K213" t="str">
            <v>022-2026</v>
          </cell>
          <cell r="AQ213">
            <v>0</v>
          </cell>
        </row>
        <row r="214">
          <cell r="K214" t="str">
            <v>025-2026</v>
          </cell>
          <cell r="AQ214">
            <v>0</v>
          </cell>
        </row>
        <row r="215">
          <cell r="K215" t="str">
            <v>026-2026</v>
          </cell>
          <cell r="AQ215">
            <v>0</v>
          </cell>
        </row>
        <row r="216">
          <cell r="K216" t="str">
            <v>032-2026</v>
          </cell>
          <cell r="AQ216">
            <v>0</v>
          </cell>
        </row>
        <row r="217">
          <cell r="K217" t="str">
            <v>167-2026</v>
          </cell>
          <cell r="AQ217">
            <v>0</v>
          </cell>
        </row>
        <row r="218">
          <cell r="K218" t="str">
            <v>030-2026</v>
          </cell>
          <cell r="AQ218">
            <v>0</v>
          </cell>
        </row>
        <row r="219">
          <cell r="K219" t="str">
            <v>149-2026</v>
          </cell>
          <cell r="AQ219">
            <v>0</v>
          </cell>
        </row>
        <row r="220">
          <cell r="K220" t="str">
            <v>084-2026</v>
          </cell>
          <cell r="AQ220">
            <v>0</v>
          </cell>
        </row>
        <row r="221">
          <cell r="K221" t="str">
            <v>059-2026</v>
          </cell>
          <cell r="AQ221">
            <v>0</v>
          </cell>
        </row>
        <row r="222">
          <cell r="K222" t="str">
            <v>046-2026</v>
          </cell>
          <cell r="AQ222">
            <v>0</v>
          </cell>
        </row>
        <row r="223">
          <cell r="K223" t="str">
            <v>095-2026</v>
          </cell>
          <cell r="AQ223">
            <v>0</v>
          </cell>
        </row>
        <row r="224">
          <cell r="K224" t="str">
            <v>055-2026</v>
          </cell>
          <cell r="AQ224">
            <v>0</v>
          </cell>
        </row>
        <row r="225">
          <cell r="K225" t="str">
            <v>068-2026</v>
          </cell>
          <cell r="AQ225">
            <v>0</v>
          </cell>
        </row>
        <row r="226">
          <cell r="K226" t="str">
            <v>096-2026</v>
          </cell>
          <cell r="AQ226">
            <v>0</v>
          </cell>
        </row>
        <row r="227">
          <cell r="K227" t="str">
            <v>043-2026</v>
          </cell>
          <cell r="AQ227">
            <v>0</v>
          </cell>
        </row>
        <row r="228">
          <cell r="K228" t="str">
            <v>061-2026</v>
          </cell>
          <cell r="AQ228">
            <v>0</v>
          </cell>
        </row>
        <row r="229">
          <cell r="K229" t="str">
            <v>114-2026</v>
          </cell>
          <cell r="AQ229">
            <v>0</v>
          </cell>
        </row>
        <row r="230">
          <cell r="K230" t="str">
            <v>058-2026</v>
          </cell>
          <cell r="AQ230">
            <v>0</v>
          </cell>
        </row>
        <row r="231">
          <cell r="K231" t="str">
            <v>079-2026</v>
          </cell>
          <cell r="AQ231">
            <v>0</v>
          </cell>
        </row>
        <row r="232">
          <cell r="K232" t="str">
            <v>077-2026</v>
          </cell>
          <cell r="AQ232">
            <v>0</v>
          </cell>
        </row>
        <row r="233">
          <cell r="K233" t="str">
            <v>062-2026</v>
          </cell>
          <cell r="AQ233">
            <v>0</v>
          </cell>
        </row>
        <row r="234">
          <cell r="K234" t="str">
            <v>168-2026</v>
          </cell>
          <cell r="AQ234">
            <v>210000000</v>
          </cell>
        </row>
        <row r="235">
          <cell r="K235" t="str">
            <v>168-2026</v>
          </cell>
          <cell r="AQ235">
            <v>23246634</v>
          </cell>
        </row>
        <row r="236">
          <cell r="K236" t="str">
            <v>137-2026</v>
          </cell>
          <cell r="AQ236">
            <v>0</v>
          </cell>
        </row>
        <row r="237">
          <cell r="K237" t="str">
            <v>075-2026</v>
          </cell>
          <cell r="AQ237">
            <v>0</v>
          </cell>
        </row>
        <row r="238">
          <cell r="K238" t="str">
            <v>067-2026</v>
          </cell>
          <cell r="AQ238">
            <v>0</v>
          </cell>
        </row>
        <row r="239">
          <cell r="K239" t="str">
            <v>119-2026</v>
          </cell>
          <cell r="AQ239">
            <v>0</v>
          </cell>
        </row>
        <row r="240">
          <cell r="K240" t="str">
            <v>140-2026</v>
          </cell>
          <cell r="AQ240">
            <v>0</v>
          </cell>
        </row>
        <row r="241">
          <cell r="K241" t="str">
            <v>080-2026</v>
          </cell>
          <cell r="AQ241">
            <v>0</v>
          </cell>
        </row>
        <row r="242">
          <cell r="K242" t="str">
            <v>070-2026</v>
          </cell>
          <cell r="AQ242">
            <v>0</v>
          </cell>
        </row>
        <row r="243">
          <cell r="K243" t="str">
            <v>086-2026</v>
          </cell>
          <cell r="AQ243">
            <v>0</v>
          </cell>
        </row>
        <row r="244">
          <cell r="K244" t="str">
            <v>076-2026</v>
          </cell>
          <cell r="AQ244">
            <v>0</v>
          </cell>
        </row>
        <row r="245">
          <cell r="K245" t="str">
            <v>065-2026</v>
          </cell>
          <cell r="AQ245">
            <v>0</v>
          </cell>
        </row>
        <row r="246">
          <cell r="K246" t="str">
            <v>066-2026</v>
          </cell>
          <cell r="AQ246">
            <v>0</v>
          </cell>
        </row>
        <row r="247">
          <cell r="K247" t="str">
            <v>122-2026</v>
          </cell>
          <cell r="AQ247">
            <v>0</v>
          </cell>
        </row>
        <row r="248">
          <cell r="K248" t="str">
            <v>081-2026</v>
          </cell>
          <cell r="AQ248">
            <v>0</v>
          </cell>
        </row>
        <row r="249">
          <cell r="K249" t="str">
            <v>083-2026</v>
          </cell>
          <cell r="AQ249">
            <v>0</v>
          </cell>
        </row>
        <row r="250">
          <cell r="K250" t="str">
            <v>069-2026</v>
          </cell>
          <cell r="AQ250">
            <v>0</v>
          </cell>
        </row>
        <row r="251">
          <cell r="K251" t="str">
            <v>099-2026</v>
          </cell>
          <cell r="AQ251">
            <v>0</v>
          </cell>
        </row>
        <row r="252">
          <cell r="K252" t="str">
            <v>033-2026</v>
          </cell>
          <cell r="AQ252">
            <v>0</v>
          </cell>
        </row>
        <row r="253">
          <cell r="K253" t="str">
            <v>078-2026</v>
          </cell>
          <cell r="AQ253">
            <v>0</v>
          </cell>
        </row>
        <row r="254">
          <cell r="K254" t="str">
            <v>169-2026</v>
          </cell>
          <cell r="AQ254">
            <v>0</v>
          </cell>
        </row>
        <row r="255">
          <cell r="K255" t="str">
            <v>127-2026</v>
          </cell>
          <cell r="AQ255">
            <v>0</v>
          </cell>
        </row>
        <row r="256">
          <cell r="K256" t="str">
            <v>050-2026</v>
          </cell>
          <cell r="AQ256">
            <v>0</v>
          </cell>
        </row>
        <row r="257">
          <cell r="K257" t="str">
            <v>172-2026</v>
          </cell>
          <cell r="AQ257">
            <v>0</v>
          </cell>
        </row>
        <row r="258">
          <cell r="K258" t="str">
            <v>051-2026</v>
          </cell>
          <cell r="AQ258">
            <v>0</v>
          </cell>
        </row>
        <row r="259">
          <cell r="K259" t="str">
            <v>049-2026</v>
          </cell>
          <cell r="AQ259">
            <v>0</v>
          </cell>
        </row>
        <row r="260">
          <cell r="K260" t="str">
            <v>128-2026</v>
          </cell>
          <cell r="AQ260">
            <v>0</v>
          </cell>
        </row>
        <row r="261">
          <cell r="K261" t="str">
            <v>111-2026</v>
          </cell>
          <cell r="AQ261">
            <v>0</v>
          </cell>
        </row>
        <row r="262">
          <cell r="K262" t="str">
            <v>141-2026</v>
          </cell>
          <cell r="AQ262">
            <v>0</v>
          </cell>
        </row>
        <row r="263">
          <cell r="K263" t="str">
            <v>171-2026</v>
          </cell>
          <cell r="AQ263">
            <v>0</v>
          </cell>
        </row>
        <row r="264">
          <cell r="K264" t="str">
            <v>171-2026</v>
          </cell>
          <cell r="AQ264">
            <v>0</v>
          </cell>
        </row>
        <row r="265">
          <cell r="K265" t="str">
            <v>171-2026</v>
          </cell>
          <cell r="AQ265">
            <v>0</v>
          </cell>
        </row>
        <row r="266">
          <cell r="K266" t="str">
            <v>171-2026</v>
          </cell>
          <cell r="AQ266">
            <v>0</v>
          </cell>
        </row>
        <row r="267">
          <cell r="K267" t="str">
            <v>171-2026</v>
          </cell>
          <cell r="AQ267">
            <v>0</v>
          </cell>
        </row>
        <row r="268">
          <cell r="K268" t="str">
            <v>170-2026</v>
          </cell>
          <cell r="AQ268">
            <v>0</v>
          </cell>
        </row>
        <row r="269">
          <cell r="K269" t="str">
            <v>170-2026</v>
          </cell>
          <cell r="AQ269">
            <v>0</v>
          </cell>
        </row>
        <row r="270">
          <cell r="K270" t="str">
            <v>109-2026</v>
          </cell>
          <cell r="AQ270">
            <v>0</v>
          </cell>
        </row>
        <row r="271">
          <cell r="K271" t="str">
            <v>147-2025</v>
          </cell>
          <cell r="AQ271">
            <v>0</v>
          </cell>
        </row>
        <row r="272">
          <cell r="K272" t="str">
            <v>113-2026</v>
          </cell>
          <cell r="AQ272">
            <v>0</v>
          </cell>
        </row>
        <row r="273">
          <cell r="K273" t="str">
            <v>112-2026</v>
          </cell>
          <cell r="AQ273">
            <v>0</v>
          </cell>
        </row>
        <row r="274">
          <cell r="K274" t="str">
            <v>150-2026</v>
          </cell>
          <cell r="AQ274">
            <v>0</v>
          </cell>
        </row>
        <row r="275">
          <cell r="K275" t="str">
            <v>121-2026</v>
          </cell>
          <cell r="AQ275">
            <v>0</v>
          </cell>
        </row>
        <row r="276">
          <cell r="K276" t="str">
            <v>117-2026</v>
          </cell>
          <cell r="AQ276">
            <v>0</v>
          </cell>
        </row>
        <row r="277">
          <cell r="K277" t="str">
            <v>103-2026</v>
          </cell>
          <cell r="AQ277">
            <v>0</v>
          </cell>
        </row>
        <row r="278">
          <cell r="K278" t="str">
            <v>174-2026</v>
          </cell>
          <cell r="AQ278">
            <v>0</v>
          </cell>
        </row>
        <row r="279">
          <cell r="K279" t="str">
            <v>173-2026</v>
          </cell>
          <cell r="AQ279">
            <v>0</v>
          </cell>
        </row>
        <row r="280">
          <cell r="K280" t="str">
            <v>175-2026</v>
          </cell>
          <cell r="AQ280">
            <v>0</v>
          </cell>
        </row>
        <row r="281">
          <cell r="K281" t="str">
            <v>178-2026</v>
          </cell>
          <cell r="AQ281">
            <v>0</v>
          </cell>
        </row>
        <row r="282">
          <cell r="K282" t="str">
            <v>135-2026</v>
          </cell>
          <cell r="AQ282">
            <v>0</v>
          </cell>
        </row>
        <row r="283">
          <cell r="K283" t="str">
            <v>152-2026</v>
          </cell>
          <cell r="AQ283">
            <v>0</v>
          </cell>
        </row>
        <row r="284">
          <cell r="K284" t="str">
            <v>148-2026</v>
          </cell>
          <cell r="AQ284">
            <v>0</v>
          </cell>
        </row>
        <row r="285">
          <cell r="K285" t="str">
            <v>179-2026</v>
          </cell>
          <cell r="AQ285">
            <v>0</v>
          </cell>
        </row>
        <row r="286">
          <cell r="K286" t="str">
            <v>180-2026</v>
          </cell>
          <cell r="AQ286">
            <v>0</v>
          </cell>
        </row>
        <row r="287">
          <cell r="K287" t="str">
            <v>176-2026</v>
          </cell>
          <cell r="AQ287">
            <v>0</v>
          </cell>
        </row>
        <row r="288">
          <cell r="K288" t="str">
            <v>187-2026</v>
          </cell>
          <cell r="AQ288">
            <v>0</v>
          </cell>
        </row>
        <row r="289">
          <cell r="K289" t="str">
            <v>182-2026</v>
          </cell>
          <cell r="AQ289">
            <v>0</v>
          </cell>
        </row>
        <row r="290">
          <cell r="K290" t="str">
            <v>185-2026</v>
          </cell>
          <cell r="AQ290">
            <v>0</v>
          </cell>
        </row>
        <row r="291">
          <cell r="K291" t="str">
            <v>189-2026</v>
          </cell>
          <cell r="AQ291">
            <v>0</v>
          </cell>
        </row>
        <row r="292">
          <cell r="K292" t="str">
            <v>184-2026</v>
          </cell>
          <cell r="AQ292">
            <v>0</v>
          </cell>
        </row>
        <row r="293">
          <cell r="K293" t="str">
            <v>184-2026</v>
          </cell>
          <cell r="AQ293">
            <v>0</v>
          </cell>
        </row>
        <row r="294">
          <cell r="K294" t="str">
            <v>177-2026</v>
          </cell>
          <cell r="AQ294">
            <v>0</v>
          </cell>
        </row>
        <row r="295">
          <cell r="K295" t="str">
            <v>181-2026</v>
          </cell>
          <cell r="AQ295">
            <v>0</v>
          </cell>
        </row>
        <row r="296">
          <cell r="K296" t="str">
            <v>191-2026</v>
          </cell>
          <cell r="AQ296">
            <v>0</v>
          </cell>
        </row>
        <row r="297">
          <cell r="K297" t="str">
            <v>191-2026</v>
          </cell>
          <cell r="AQ297">
            <v>0</v>
          </cell>
        </row>
        <row r="298">
          <cell r="K298" t="str">
            <v>183-2026</v>
          </cell>
          <cell r="AQ298">
            <v>0</v>
          </cell>
        </row>
        <row r="299">
          <cell r="K299" t="str">
            <v>190-2026</v>
          </cell>
          <cell r="AQ299">
            <v>0</v>
          </cell>
        </row>
        <row r="300">
          <cell r="K300" t="str">
            <v>186-2026</v>
          </cell>
          <cell r="AQ300">
            <v>0</v>
          </cell>
        </row>
        <row r="301">
          <cell r="K301" t="str">
            <v>203-2026</v>
          </cell>
          <cell r="AQ301">
            <v>0</v>
          </cell>
        </row>
        <row r="302">
          <cell r="K302" t="str">
            <v>196-2026</v>
          </cell>
          <cell r="AQ302">
            <v>0</v>
          </cell>
        </row>
        <row r="303">
          <cell r="K303" t="str">
            <v>201-2026</v>
          </cell>
          <cell r="AQ303">
            <v>0</v>
          </cell>
        </row>
        <row r="304">
          <cell r="K304" t="str">
            <v>199-2026</v>
          </cell>
          <cell r="AQ304">
            <v>0</v>
          </cell>
        </row>
        <row r="305">
          <cell r="K305" t="str">
            <v>202-2026</v>
          </cell>
          <cell r="AQ305">
            <v>0</v>
          </cell>
        </row>
        <row r="306">
          <cell r="K306" t="str">
            <v>197-2026</v>
          </cell>
          <cell r="AQ306">
            <v>0</v>
          </cell>
        </row>
        <row r="307">
          <cell r="K307" t="str">
            <v>198-2026</v>
          </cell>
          <cell r="AQ307">
            <v>0</v>
          </cell>
        </row>
        <row r="308">
          <cell r="K308" t="str">
            <v>200-2026</v>
          </cell>
          <cell r="AQ308">
            <v>0</v>
          </cell>
        </row>
        <row r="309">
          <cell r="K309" t="str">
            <v>194-2026</v>
          </cell>
          <cell r="AQ309">
            <v>0</v>
          </cell>
        </row>
        <row r="310">
          <cell r="K310" t="str">
            <v>195-2026</v>
          </cell>
          <cell r="AQ310">
            <v>0</v>
          </cell>
        </row>
        <row r="311">
          <cell r="K311" t="str">
            <v>205-2026</v>
          </cell>
          <cell r="AQ311">
            <v>0</v>
          </cell>
        </row>
        <row r="312">
          <cell r="K312" t="str">
            <v>204-2026</v>
          </cell>
          <cell r="AQ312">
            <v>0</v>
          </cell>
        </row>
        <row r="313">
          <cell r="K313" t="str">
            <v>193-2026</v>
          </cell>
          <cell r="AQ313">
            <v>0</v>
          </cell>
        </row>
        <row r="314">
          <cell r="K314" t="str">
            <v>193-2026</v>
          </cell>
          <cell r="AQ314">
            <v>0</v>
          </cell>
        </row>
        <row r="315">
          <cell r="K315" t="str">
            <v>192-2026</v>
          </cell>
          <cell r="AQ315">
            <v>0</v>
          </cell>
        </row>
        <row r="316">
          <cell r="K316" t="str">
            <v>209-2026</v>
          </cell>
          <cell r="AQ316">
            <v>0</v>
          </cell>
        </row>
        <row r="317">
          <cell r="K317" t="str">
            <v>209-2026</v>
          </cell>
          <cell r="AQ317">
            <v>0</v>
          </cell>
        </row>
        <row r="318">
          <cell r="K318" t="str">
            <v>207-2026</v>
          </cell>
          <cell r="AQ318">
            <v>0</v>
          </cell>
        </row>
      </sheetData>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0"/>
  <sheetViews>
    <sheetView tabSelected="1" zoomScale="80" zoomScaleNormal="80" workbookViewId="0">
      <pane ySplit="1" topLeftCell="A2" activePane="bottomLeft" state="frozen"/>
      <selection pane="bottomLeft" activeCell="B3" sqref="B3"/>
    </sheetView>
  </sheetViews>
  <sheetFormatPr baseColWidth="10" defaultColWidth="11.42578125" defaultRowHeight="15.75" x14ac:dyDescent="0.25"/>
  <cols>
    <col min="1" max="1" width="25.85546875" style="1" customWidth="1"/>
    <col min="2" max="2" width="79.42578125" style="13" customWidth="1"/>
    <col min="3" max="3" width="53.42578125" style="2" customWidth="1"/>
    <col min="4" max="4" width="39.28515625" style="2" customWidth="1"/>
    <col min="5" max="5" width="42" style="2" customWidth="1"/>
    <col min="6" max="10" width="36.140625" style="2" customWidth="1"/>
    <col min="11" max="11" width="27.85546875" style="2" bestFit="1" customWidth="1"/>
    <col min="12" max="12" width="39.7109375" style="2" customWidth="1"/>
    <col min="13" max="13" width="39.7109375" style="21" customWidth="1"/>
    <col min="14" max="14" width="36.85546875" style="16" customWidth="1"/>
    <col min="15" max="15" width="77.140625" style="13" customWidth="1"/>
    <col min="16" max="16384" width="11.42578125" style="1"/>
  </cols>
  <sheetData>
    <row r="1" spans="1:15" ht="63" customHeight="1" x14ac:dyDescent="0.25">
      <c r="A1" s="17" t="s">
        <v>176</v>
      </c>
      <c r="B1" s="17"/>
      <c r="C1" s="17"/>
      <c r="D1" s="17"/>
      <c r="E1" s="17"/>
      <c r="F1" s="17"/>
      <c r="G1" s="17"/>
      <c r="H1" s="17"/>
      <c r="I1" s="17"/>
      <c r="J1" s="17"/>
      <c r="K1" s="17"/>
      <c r="L1" s="17"/>
      <c r="M1" s="17"/>
      <c r="N1" s="17"/>
      <c r="O1" s="17"/>
    </row>
    <row r="2" spans="1:15" ht="84.75" customHeight="1" x14ac:dyDescent="0.25">
      <c r="A2" s="3" t="s">
        <v>2</v>
      </c>
      <c r="B2" s="4" t="s">
        <v>1</v>
      </c>
      <c r="C2" s="4" t="s">
        <v>0</v>
      </c>
      <c r="D2" s="4" t="s">
        <v>4</v>
      </c>
      <c r="E2" s="5" t="s">
        <v>3</v>
      </c>
      <c r="F2" s="5" t="s">
        <v>166</v>
      </c>
      <c r="G2" s="5" t="s">
        <v>167</v>
      </c>
      <c r="H2" s="5" t="s">
        <v>168</v>
      </c>
      <c r="I2" s="5" t="s">
        <v>169</v>
      </c>
      <c r="J2" s="5" t="s">
        <v>170</v>
      </c>
      <c r="K2" s="6" t="s">
        <v>5</v>
      </c>
      <c r="L2" s="6" t="s">
        <v>171</v>
      </c>
      <c r="M2" s="18" t="s">
        <v>172</v>
      </c>
      <c r="N2" s="6" t="s">
        <v>173</v>
      </c>
      <c r="O2" s="7" t="s">
        <v>6</v>
      </c>
    </row>
    <row r="3" spans="1:15" ht="111" customHeight="1" x14ac:dyDescent="0.25">
      <c r="A3" s="8" t="s">
        <v>7</v>
      </c>
      <c r="B3" s="19" t="str">
        <f>_xlfn.XLOOKUP(A3,'[1]BASE CONTRACTUAL 2026'!C:C,'[1]BASE CONTRACTUAL 2026'!G:G,)</f>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
      <c r="C3" s="11" t="str">
        <f>_xlfn.XLOOKUP(A3,'[1]BASE CONTRACTUAL 2026'!C:C,'[1]BASE CONTRACTUAL 2026'!W:W,)</f>
        <v>FLORENA DUEÑAS CORONADO</v>
      </c>
      <c r="D3" s="11" t="s">
        <v>177</v>
      </c>
      <c r="E3" s="9">
        <f>_xlfn.XLOOKUP(A3,'[1]BASE CONTRACTUAL 2026'!C:C,'[1]BASE CONTRACTUAL 2026'!K:K,)</f>
        <v>22200000</v>
      </c>
      <c r="F3" s="9">
        <f>_xlfn.XLOOKUP(A3,'[1]BASE CONTRACTUAL 2026'!C:C,'[1]BASE CONTRACTUAL 2026'!L:L,)</f>
        <v>7400000</v>
      </c>
      <c r="G3" s="9">
        <f>E3+F3</f>
        <v>29600000</v>
      </c>
      <c r="H3" s="9">
        <f>SUMIF('[1] CRP'!K:K,A3,'[1] CRP'!AQ:AQ)</f>
        <v>21583333</v>
      </c>
      <c r="I3" s="14">
        <f>H3/G3</f>
        <v>0.72916665540540537</v>
      </c>
      <c r="J3" s="9">
        <f>G3-H3</f>
        <v>8016667</v>
      </c>
      <c r="K3" s="10">
        <f>_xlfn.XLOOKUP(A3,'[1]BASE CONTRACTUAL 2026'!C:C,'[1]BASE CONTRACTUAL 2026'!P:P,)</f>
        <v>46028</v>
      </c>
      <c r="L3" s="10">
        <f>_xlfn.XLOOKUP(A3,'[1]BASE CONTRACTUAL 2026'!C:C,'[1]BASE CONTRACTUAL 2026'!Q:Q,)</f>
        <v>46210</v>
      </c>
      <c r="M3" s="20">
        <f>_xlfn.XLOOKUP(A3,'[1]BASE CONTRACTUAL 2026'!C:C,'[1]BASE CONTRACTUAL 2026'!R:R,)</f>
        <v>60</v>
      </c>
      <c r="N3" s="10">
        <f>_xlfn.XLOOKUP(A3,'[1]BASE CONTRACTUAL 2026'!C:C,'[1]BASE CONTRACTUAL 2026'!S:S,)</f>
        <v>46270</v>
      </c>
      <c r="O3" s="12" t="str">
        <f>_xlfn.XLOOKUP(A3,'[1]BASE CONTRACTUAL 2026'!C:C,'[1]BASE CONTRACTUAL 2026'!E:E,)</f>
        <v>https://community.secop.gov.co/Public/Tendering/OpportunityDetail/Index?noticeUID=CO1.NTC.9391775&amp;isFromPublicArea=True&amp;isModal=true&amp;asPopupView=true</v>
      </c>
    </row>
    <row r="4" spans="1:15" ht="110.25" x14ac:dyDescent="0.25">
      <c r="A4" s="8" t="s">
        <v>8</v>
      </c>
      <c r="B4" s="19" t="str">
        <f>_xlfn.XLOOKUP(A4,'[1]BASE CONTRACTUAL 2026'!C:C,'[1]BASE CONTRACTUAL 2026'!G:G,)</f>
        <v>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v>
      </c>
      <c r="C4" s="11" t="str">
        <f>_xlfn.XLOOKUP(A4,'[1]BASE CONTRACTUAL 2026'!C:C,'[1]BASE CONTRACTUAL 2026'!W:W,)</f>
        <v>CHRISTIAN CAMILO SUAREZ REYES</v>
      </c>
      <c r="D4" s="11" t="s">
        <v>177</v>
      </c>
      <c r="E4" s="9">
        <f>_xlfn.XLOOKUP(A4,'[1]BASE CONTRACTUAL 2026'!C:C,'[1]BASE CONTRACTUAL 2026'!K:K,)</f>
        <v>33570000</v>
      </c>
      <c r="F4" s="9">
        <f>_xlfn.XLOOKUP(A4,'[1]BASE CONTRACTUAL 2026'!C:C,'[1]BASE CONTRACTUAL 2026'!L:L,)</f>
        <v>11190000</v>
      </c>
      <c r="G4" s="9">
        <f t="shared" ref="G4:G67" si="0">E4+F4</f>
        <v>44760000</v>
      </c>
      <c r="H4" s="9">
        <f>SUMIF('[1] CRP'!K:K,A4,'[1] CRP'!AQ:AQ)</f>
        <v>32451000</v>
      </c>
      <c r="I4" s="14">
        <f t="shared" ref="I4:I5" si="1">H4/G4</f>
        <v>0.72499999999999998</v>
      </c>
      <c r="J4" s="9">
        <f t="shared" ref="J4:J67" si="2">G4-H4</f>
        <v>12309000</v>
      </c>
      <c r="K4" s="10">
        <f>_xlfn.XLOOKUP(A4,'[1]BASE CONTRACTUAL 2026'!C:C,'[1]BASE CONTRACTUAL 2026'!P:P,)</f>
        <v>46029</v>
      </c>
      <c r="L4" s="10">
        <f>_xlfn.XLOOKUP(A4,'[1]BASE CONTRACTUAL 2026'!C:C,'[1]BASE CONTRACTUAL 2026'!Q:Q,)</f>
        <v>46209</v>
      </c>
      <c r="M4" s="20">
        <f>_xlfn.XLOOKUP(A4,'[1]BASE CONTRACTUAL 2026'!C:C,'[1]BASE CONTRACTUAL 2026'!R:R,)</f>
        <v>60</v>
      </c>
      <c r="N4" s="10">
        <f>_xlfn.XLOOKUP(A4,'[1]BASE CONTRACTUAL 2026'!C:C,'[1]BASE CONTRACTUAL 2026'!S:S,)</f>
        <v>46271</v>
      </c>
      <c r="O4" s="12" t="str">
        <f>_xlfn.XLOOKUP(A4,'[1]BASE CONTRACTUAL 2026'!C:C,'[1]BASE CONTRACTUAL 2026'!E:E,)</f>
        <v>https://community.secop.gov.co/Public/Tendering/OpportunityDetail/Index?noticeUID=CO1.NTC.9397029&amp;isFromPublicArea=True&amp;isModal=true&amp;asPopupView=true</v>
      </c>
    </row>
    <row r="5" spans="1:15" ht="78.75" x14ac:dyDescent="0.25">
      <c r="A5" s="8" t="s">
        <v>9</v>
      </c>
      <c r="B5" s="19" t="str">
        <f>_xlfn.XLOOKUP(A5,'[1]BASE CONTRACTUAL 2026'!C:C,'[1]BASE CONTRACTUAL 2026'!G:G,)</f>
        <v>PRESTAR SERVICIOS PROFESIONALES Y DE APOYO A LA GESTIÓN A LA OFICINA DE CONTROL DISCIPLINARIO
INTERNO; CON EL FIN DE FORTALECER Y EJECUTAR LAS ACCIONES PREVENTIVAS Y CORRECTIVAS EN
MATERIA DISCIPLINARIA DE LA ENTIDAD</v>
      </c>
      <c r="C5" s="11" t="str">
        <f>_xlfn.XLOOKUP(A5,'[1]BASE CONTRACTUAL 2026'!C:C,'[1]BASE CONTRACTUAL 2026'!W:W,)</f>
        <v>YEISSON YESID JOYA SANCHEZ</v>
      </c>
      <c r="D5" s="11" t="s">
        <v>177</v>
      </c>
      <c r="E5" s="9">
        <f>_xlfn.XLOOKUP(A5,'[1]BASE CONTRACTUAL 2026'!C:C,'[1]BASE CONTRACTUAL 2026'!K:K,)</f>
        <v>36000000</v>
      </c>
      <c r="F5" s="9">
        <f>_xlfn.XLOOKUP(A5,'[1]BASE CONTRACTUAL 2026'!C:C,'[1]BASE CONTRACTUAL 2026'!L:L,)</f>
        <v>9000000</v>
      </c>
      <c r="G5" s="9">
        <f t="shared" si="0"/>
        <v>45000000</v>
      </c>
      <c r="H5" s="9">
        <f>SUMIF('[1] CRP'!K:K,A5,'[1] CRP'!AQ:AQ)</f>
        <v>34600000</v>
      </c>
      <c r="I5" s="14">
        <f t="shared" si="1"/>
        <v>0.76888888888888884</v>
      </c>
      <c r="J5" s="9">
        <f t="shared" si="2"/>
        <v>10400000</v>
      </c>
      <c r="K5" s="10">
        <f>_xlfn.XLOOKUP(A5,'[1]BASE CONTRACTUAL 2026'!C:C,'[1]BASE CONTRACTUAL 2026'!P:P,)</f>
        <v>46030</v>
      </c>
      <c r="L5" s="10">
        <f>_xlfn.XLOOKUP(A5,'[1]BASE CONTRACTUAL 2026'!C:C,'[1]BASE CONTRACTUAL 2026'!Q:Q,)</f>
        <v>46210</v>
      </c>
      <c r="M5" s="20">
        <f>_xlfn.XLOOKUP(A5,'[1]BASE CONTRACTUAL 2026'!C:C,'[1]BASE CONTRACTUAL 2026'!R:R,)</f>
        <v>75</v>
      </c>
      <c r="N5" s="10">
        <f>_xlfn.XLOOKUP(A5,'[1]BASE CONTRACTUAL 2026'!C:C,'[1]BASE CONTRACTUAL 2026'!S:S,)</f>
        <v>46256</v>
      </c>
      <c r="O5" s="12" t="str">
        <f>_xlfn.XLOOKUP(A5,'[1]BASE CONTRACTUAL 2026'!C:C,'[1]BASE CONTRACTUAL 2026'!E:E,)</f>
        <v>https://community.secop.gov.co/Public/Tendering/OpportunityDetail/Index?noticeUID=CO1.NTC.9401586&amp;isFromPublicArea=True&amp;isModal=true&amp;asPopupView=true</v>
      </c>
    </row>
    <row r="6" spans="1:15" ht="78.75" x14ac:dyDescent="0.25">
      <c r="A6" s="8" t="s">
        <v>10</v>
      </c>
      <c r="B6" s="19" t="str">
        <f>_xlfn.XLOOKUP(A6,'[1]BASE CONTRACTUAL 2026'!C:C,'[1]BASE CONTRACTUAL 2026'!G:G,)</f>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
      <c r="C6" s="11" t="str">
        <f>_xlfn.XLOOKUP(A6,'[1]BASE CONTRACTUAL 2026'!C:C,'[1]BASE CONTRACTUAL 2026'!W:W,)</f>
        <v>INGRID STEFANIE JIMENEZ BELTRAN</v>
      </c>
      <c r="D6" s="11" t="s">
        <v>177</v>
      </c>
      <c r="E6" s="9">
        <f>_xlfn.XLOOKUP(A6,'[1]BASE CONTRACTUAL 2026'!C:C,'[1]BASE CONTRACTUAL 2026'!K:K,)</f>
        <v>22200000</v>
      </c>
      <c r="F6" s="9">
        <f>_xlfn.XLOOKUP(A6,'[1]BASE CONTRACTUAL 2026'!C:C,'[1]BASE CONTRACTUAL 2026'!L:L,)</f>
        <v>0</v>
      </c>
      <c r="G6" s="9">
        <f t="shared" si="0"/>
        <v>22200000</v>
      </c>
      <c r="H6" s="9">
        <f>SUMIF('[1] CRP'!K:K,A6,'[1] CRP'!AQ:AQ)</f>
        <v>5673333</v>
      </c>
      <c r="I6" s="15">
        <f>H6/G6</f>
        <v>0.25555554054054053</v>
      </c>
      <c r="J6" s="9">
        <f t="shared" si="2"/>
        <v>16526667</v>
      </c>
      <c r="K6" s="10">
        <f>_xlfn.XLOOKUP(A6,'[1]BASE CONTRACTUAL 2026'!C:C,'[1]BASE CONTRACTUAL 2026'!P:P,)</f>
        <v>46030</v>
      </c>
      <c r="L6" s="10">
        <f>_xlfn.XLOOKUP(A6,'[1]BASE CONTRACTUAL 2026'!C:C,'[1]BASE CONTRACTUAL 2026'!Q:Q,)</f>
        <v>46210</v>
      </c>
      <c r="M6" s="20">
        <f>_xlfn.XLOOKUP(A6,'[1]BASE CONTRACTUAL 2026'!C:C,'[1]BASE CONTRACTUAL 2026'!R:R,)</f>
        <v>0</v>
      </c>
      <c r="N6" s="10">
        <f>_xlfn.XLOOKUP(A6,'[1]BASE CONTRACTUAL 2026'!C:C,'[1]BASE CONTRACTUAL 2026'!S:S,)</f>
        <v>46339</v>
      </c>
      <c r="O6" s="12" t="str">
        <f>_xlfn.XLOOKUP(A6,'[1]BASE CONTRACTUAL 2026'!C:C,'[1]BASE CONTRACTUAL 2026'!E:E,)</f>
        <v>https://community.secop.gov.co/Public/Tendering/OpportunityDetail/Index?noticeUID=CO1.NTC.9402392&amp;isFromPublicArea=True&amp;isModal=true&amp;asPopupView=true</v>
      </c>
    </row>
    <row r="7" spans="1:15" ht="47.25" x14ac:dyDescent="0.25">
      <c r="A7" s="8" t="s">
        <v>11</v>
      </c>
      <c r="B7" s="19" t="str">
        <f>_xlfn.XLOOKUP(A7,'[1]BASE CONTRACTUAL 2026'!C:C,'[1]BASE CONTRACTUAL 2026'!G:G,)</f>
        <v>PRESTAR SERVICIOS PROFESIONALES PARA LA ELABORACIÓN Y TRÁMITE DE LOS PROCESOS DE
CONTRATACIÓN QUE ADELANTE EL INSTITUTO DISTRITAL DE TURISMO</v>
      </c>
      <c r="C7" s="11" t="str">
        <f>_xlfn.XLOOKUP(A7,'[1]BASE CONTRACTUAL 2026'!C:C,'[1]BASE CONTRACTUAL 2026'!W:W,)</f>
        <v>DIANA PAOLA NIÑO RUIZ</v>
      </c>
      <c r="D7" s="11" t="s">
        <v>177</v>
      </c>
      <c r="E7" s="9">
        <f>_xlfn.XLOOKUP(A7,'[1]BASE CONTRACTUAL 2026'!C:C,'[1]BASE CONTRACTUAL 2026'!K:K,)</f>
        <v>35190000</v>
      </c>
      <c r="F7" s="9">
        <f>_xlfn.XLOOKUP(A7,'[1]BASE CONTRACTUAL 2026'!C:C,'[1]BASE CONTRACTUAL 2026'!L:L,)</f>
        <v>8797500</v>
      </c>
      <c r="G7" s="9">
        <f t="shared" si="0"/>
        <v>43987500</v>
      </c>
      <c r="H7" s="9">
        <f>SUMIF('[1] CRP'!K:K,A7,'[1] CRP'!AQ:AQ)</f>
        <v>33821500</v>
      </c>
      <c r="I7" s="15">
        <f t="shared" ref="I7:I51" si="3">H7/G7</f>
        <v>0.76888888888888884</v>
      </c>
      <c r="J7" s="9">
        <f t="shared" si="2"/>
        <v>10166000</v>
      </c>
      <c r="K7" s="10">
        <f>_xlfn.XLOOKUP(A7,'[1]BASE CONTRACTUAL 2026'!C:C,'[1]BASE CONTRACTUAL 2026'!P:P,)</f>
        <v>46030</v>
      </c>
      <c r="L7" s="10">
        <f>_xlfn.XLOOKUP(A7,'[1]BASE CONTRACTUAL 2026'!C:C,'[1]BASE CONTRACTUAL 2026'!Q:Q,)</f>
        <v>46210</v>
      </c>
      <c r="M7" s="20">
        <f>_xlfn.XLOOKUP(A7,'[1]BASE CONTRACTUAL 2026'!C:C,'[1]BASE CONTRACTUAL 2026'!R:R,)</f>
        <v>75</v>
      </c>
      <c r="N7" s="10">
        <f>_xlfn.XLOOKUP(A7,'[1]BASE CONTRACTUAL 2026'!C:C,'[1]BASE CONTRACTUAL 2026'!S:S,)</f>
        <v>46256</v>
      </c>
      <c r="O7" s="12" t="str">
        <f>_xlfn.XLOOKUP(A7,'[1]BASE CONTRACTUAL 2026'!C:C,'[1]BASE CONTRACTUAL 2026'!E:E,)</f>
        <v>https://community.secop.gov.co/Public/Tendering/OpportunityDetail/Index?noticeUID=CO1.NTC.9410031&amp;isFromPublicArea=True&amp;isModal=true&amp;asPopupView=true</v>
      </c>
    </row>
    <row r="8" spans="1:15" ht="63" x14ac:dyDescent="0.25">
      <c r="A8" s="8" t="s">
        <v>12</v>
      </c>
      <c r="B8" s="19" t="str">
        <f>_xlfn.XLOOKUP(A8,'[1]BASE CONTRACTUAL 2026'!C:C,'[1]BASE CONTRACTUAL 2026'!G:G,)</f>
        <v>PRESTAR SERVICIOS PROFESIONALES JURÍDICOS A LA SUBDIRECCIÓN DE GESTIÓN CORPORATIVA DEL
INSTITUTO DISTRITAL DE TURISMO; EN EL CUMPLIMIENTO DE LAS FUNCIONES Y COMPETENCIAS A SU CARGO</v>
      </c>
      <c r="C8" s="11" t="str">
        <f>_xlfn.XLOOKUP(A8,'[1]BASE CONTRACTUAL 2026'!C:C,'[1]BASE CONTRACTUAL 2026'!W:W,)</f>
        <v>MARIA CAMILA SUAREZ SARRIA</v>
      </c>
      <c r="D8" s="11" t="s">
        <v>177</v>
      </c>
      <c r="E8" s="9">
        <f>_xlfn.XLOOKUP(A8,'[1]BASE CONTRACTUAL 2026'!C:C,'[1]BASE CONTRACTUAL 2026'!K:K,)</f>
        <v>35190000</v>
      </c>
      <c r="F8" s="9">
        <f>_xlfn.XLOOKUP(A8,'[1]BASE CONTRACTUAL 2026'!C:C,'[1]BASE CONTRACTUAL 2026'!L:L,)</f>
        <v>8797500</v>
      </c>
      <c r="G8" s="9">
        <f t="shared" si="0"/>
        <v>43987500</v>
      </c>
      <c r="H8" s="9">
        <f>SUMIF('[1] CRP'!K:K,A8,'[1] CRP'!AQ:AQ)</f>
        <v>33821500</v>
      </c>
      <c r="I8" s="15">
        <f t="shared" si="3"/>
        <v>0.76888888888888884</v>
      </c>
      <c r="J8" s="9">
        <f t="shared" si="2"/>
        <v>10166000</v>
      </c>
      <c r="K8" s="10">
        <f>_xlfn.XLOOKUP(A8,'[1]BASE CONTRACTUAL 2026'!C:C,'[1]BASE CONTRACTUAL 2026'!P:P,)</f>
        <v>46030</v>
      </c>
      <c r="L8" s="10">
        <f>_xlfn.XLOOKUP(A8,'[1]BASE CONTRACTUAL 2026'!C:C,'[1]BASE CONTRACTUAL 2026'!Q:Q,)</f>
        <v>46210</v>
      </c>
      <c r="M8" s="20">
        <f>_xlfn.XLOOKUP(A8,'[1]BASE CONTRACTUAL 2026'!C:C,'[1]BASE CONTRACTUAL 2026'!R:R,)</f>
        <v>75</v>
      </c>
      <c r="N8" s="10">
        <f>_xlfn.XLOOKUP(A8,'[1]BASE CONTRACTUAL 2026'!C:C,'[1]BASE CONTRACTUAL 2026'!S:S,)</f>
        <v>46256</v>
      </c>
      <c r="O8" s="12" t="str">
        <f>_xlfn.XLOOKUP(A8,'[1]BASE CONTRACTUAL 2026'!C:C,'[1]BASE CONTRACTUAL 2026'!E:E,)</f>
        <v>https://community.secop.gov.co/Public/Tendering/OpportunityDetail/Index?noticeUID=CO1.NTC.9410065&amp;isFromPublicArea=True&amp;isModal=true&amp;asPopupView=true</v>
      </c>
    </row>
    <row r="9" spans="1:15" ht="47.25" x14ac:dyDescent="0.25">
      <c r="A9" s="8" t="s">
        <v>13</v>
      </c>
      <c r="B9" s="19" t="str">
        <f>_xlfn.XLOOKUP(A9,'[1]BASE CONTRACTUAL 2026'!C:C,'[1]BASE CONTRACTUAL 2026'!G:G,)</f>
        <v>PRESTAR SERVICIOS DE APOYO A LA GESTIÓN A LOS PROCESOS DE ATENCIÓN A LA CIUDADANÍA Y GESTIÓN
DEL TALENTO HUMANO DEL INSTITUTO DISTRITAL DE TURISMO.</v>
      </c>
      <c r="C9" s="11" t="str">
        <f>_xlfn.XLOOKUP(A9,'[1]BASE CONTRACTUAL 2026'!C:C,'[1]BASE CONTRACTUAL 2026'!W:W,)</f>
        <v>MARIA STEFANNY GAMBOA ORTIZ</v>
      </c>
      <c r="D9" s="11" t="s">
        <v>177</v>
      </c>
      <c r="E9" s="9">
        <f>_xlfn.XLOOKUP(A9,'[1]BASE CONTRACTUAL 2026'!C:C,'[1]BASE CONTRACTUAL 2026'!K:K,)</f>
        <v>19200000</v>
      </c>
      <c r="F9" s="9">
        <f>_xlfn.XLOOKUP(A9,'[1]BASE CONTRACTUAL 2026'!C:C,'[1]BASE CONTRACTUAL 2026'!L:L,)</f>
        <v>0</v>
      </c>
      <c r="G9" s="9">
        <f t="shared" si="0"/>
        <v>19200000</v>
      </c>
      <c r="H9" s="9">
        <f>SUMIF('[1] CRP'!K:K,A9,'[1] CRP'!AQ:AQ)</f>
        <v>19200000</v>
      </c>
      <c r="I9" s="15">
        <f t="shared" si="3"/>
        <v>1</v>
      </c>
      <c r="J9" s="9">
        <f t="shared" si="2"/>
        <v>0</v>
      </c>
      <c r="K9" s="10">
        <f>_xlfn.XLOOKUP(A9,'[1]BASE CONTRACTUAL 2026'!C:C,'[1]BASE CONTRACTUAL 2026'!P:P,)</f>
        <v>46031</v>
      </c>
      <c r="L9" s="10">
        <f>_xlfn.XLOOKUP(A9,'[1]BASE CONTRACTUAL 2026'!C:C,'[1]BASE CONTRACTUAL 2026'!Q:Q,)</f>
        <v>46210</v>
      </c>
      <c r="M9" s="20">
        <f>_xlfn.XLOOKUP(A9,'[1]BASE CONTRACTUAL 2026'!C:C,'[1]BASE CONTRACTUAL 2026'!R:R,)</f>
        <v>0</v>
      </c>
      <c r="N9" s="10">
        <f>_xlfn.XLOOKUP(A9,'[1]BASE CONTRACTUAL 2026'!C:C,'[1]BASE CONTRACTUAL 2026'!S:S,)</f>
        <v>46211</v>
      </c>
      <c r="O9" s="12" t="str">
        <f>_xlfn.XLOOKUP(A9,'[1]BASE CONTRACTUAL 2026'!C:C,'[1]BASE CONTRACTUAL 2026'!E:E,)</f>
        <v>https://community.secop.gov.co/Public/Tendering/OpportunityDetail/Index?noticeUID=CO1.NTC.9410440&amp;isFromPublicArea=True&amp;isModal=true&amp;asPopupView=true</v>
      </c>
    </row>
    <row r="10" spans="1:15" ht="78.75" x14ac:dyDescent="0.25">
      <c r="A10" s="8" t="s">
        <v>14</v>
      </c>
      <c r="B10" s="19" t="str">
        <f>_xlfn.XLOOKUP(A10,'[1]BASE CONTRACTUAL 2026'!C:C,'[1]BASE CONTRACTUAL 2026'!G:G,)</f>
        <v>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v>
      </c>
      <c r="C10" s="11" t="str">
        <f>_xlfn.XLOOKUP(A10,'[1]BASE CONTRACTUAL 2026'!C:C,'[1]BASE CONTRACTUAL 2026'!W:W,)</f>
        <v>JESSICA FERNANDA VARGAS</v>
      </c>
      <c r="D10" s="11" t="s">
        <v>177</v>
      </c>
      <c r="E10" s="9">
        <f>_xlfn.XLOOKUP(A10,'[1]BASE CONTRACTUAL 2026'!C:C,'[1]BASE CONTRACTUAL 2026'!K:K,)</f>
        <v>22200000</v>
      </c>
      <c r="F10" s="9">
        <f>_xlfn.XLOOKUP(A10,'[1]BASE CONTRACTUAL 2026'!C:C,'[1]BASE CONTRACTUAL 2026'!L:L,)</f>
        <v>7400000</v>
      </c>
      <c r="G10" s="9">
        <f t="shared" si="0"/>
        <v>29600000</v>
      </c>
      <c r="H10" s="9">
        <f>SUMIF('[1] CRP'!K:K,A10,'[1] CRP'!AQ:AQ)</f>
        <v>21460000</v>
      </c>
      <c r="I10" s="15">
        <f t="shared" si="3"/>
        <v>0.72499999999999998</v>
      </c>
      <c r="J10" s="9">
        <f t="shared" si="2"/>
        <v>8140000</v>
      </c>
      <c r="K10" s="10">
        <f>_xlfn.XLOOKUP(A10,'[1]BASE CONTRACTUAL 2026'!C:C,'[1]BASE CONTRACTUAL 2026'!P:P,)</f>
        <v>46029</v>
      </c>
      <c r="L10" s="10">
        <f>_xlfn.XLOOKUP(A10,'[1]BASE CONTRACTUAL 2026'!C:C,'[1]BASE CONTRACTUAL 2026'!Q:Q,)</f>
        <v>46209</v>
      </c>
      <c r="M10" s="20">
        <f>_xlfn.XLOOKUP(A10,'[1]BASE CONTRACTUAL 2026'!C:C,'[1]BASE CONTRACTUAL 2026'!R:R,)</f>
        <v>60</v>
      </c>
      <c r="N10" s="10">
        <f>_xlfn.XLOOKUP(A10,'[1]BASE CONTRACTUAL 2026'!C:C,'[1]BASE CONTRACTUAL 2026'!S:S,)</f>
        <v>46271</v>
      </c>
      <c r="O10" s="12" t="str">
        <f>_xlfn.XLOOKUP(A10,'[1]BASE CONTRACTUAL 2026'!C:C,'[1]BASE CONTRACTUAL 2026'!E:E,)</f>
        <v>https://community.secop.gov.co/Public/Tendering/OpportunityDetail/Index?noticeUID=CO1.NTC.9409572&amp;isFromPublicArea=True&amp;isModal=true&amp;asPopupView=true</v>
      </c>
    </row>
    <row r="11" spans="1:15" ht="31.5" x14ac:dyDescent="0.25">
      <c r="A11" s="8" t="s">
        <v>15</v>
      </c>
      <c r="B11" s="19" t="str">
        <f>_xlfn.XLOOKUP(A11,'[1]BASE CONTRACTUAL 2026'!C:C,'[1]BASE CONTRACTUAL 2026'!G:G,)</f>
        <v>PRESTAR SERVICIOS DE APOYO AL PROCESO DE GESTIÓN DE TALENTO HUMANO DEL INSTITUTO DISTRITAL DE TURISMO</v>
      </c>
      <c r="C11" s="11" t="str">
        <f>_xlfn.XLOOKUP(A11,'[1]BASE CONTRACTUAL 2026'!C:C,'[1]BASE CONTRACTUAL 2026'!W:W,)</f>
        <v>MARCOS ANDRES RODRIGUEZ NAIZAQUE</v>
      </c>
      <c r="D11" s="11" t="s">
        <v>177</v>
      </c>
      <c r="E11" s="9">
        <f>_xlfn.XLOOKUP(A11,'[1]BASE CONTRACTUAL 2026'!C:C,'[1]BASE CONTRACTUAL 2026'!K:K,)</f>
        <v>27090000</v>
      </c>
      <c r="F11" s="9">
        <f>_xlfn.XLOOKUP(A11,'[1]BASE CONTRACTUAL 2026'!C:C,'[1]BASE CONTRACTUAL 2026'!L:L,)</f>
        <v>6772500</v>
      </c>
      <c r="G11" s="9">
        <f t="shared" si="0"/>
        <v>33862500</v>
      </c>
      <c r="H11" s="9">
        <f>SUMIF('[1] CRP'!K:K,A11,'[1] CRP'!AQ:AQ)</f>
        <v>25886000</v>
      </c>
      <c r="I11" s="15">
        <f t="shared" si="3"/>
        <v>0.76444444444444448</v>
      </c>
      <c r="J11" s="9">
        <f t="shared" si="2"/>
        <v>7976500</v>
      </c>
      <c r="K11" s="10">
        <f>_xlfn.XLOOKUP(A11,'[1]BASE CONTRACTUAL 2026'!C:C,'[1]BASE CONTRACTUAL 2026'!P:P,)</f>
        <v>46031</v>
      </c>
      <c r="L11" s="10">
        <f>_xlfn.XLOOKUP(A11,'[1]BASE CONTRACTUAL 2026'!C:C,'[1]BASE CONTRACTUAL 2026'!Q:Q,)</f>
        <v>46210</v>
      </c>
      <c r="M11" s="20">
        <f>_xlfn.XLOOKUP(A11,'[1]BASE CONTRACTUAL 2026'!C:C,'[1]BASE CONTRACTUAL 2026'!R:R,)</f>
        <v>75</v>
      </c>
      <c r="N11" s="10">
        <f>_xlfn.XLOOKUP(A11,'[1]BASE CONTRACTUAL 2026'!C:C,'[1]BASE CONTRACTUAL 2026'!S:S,)</f>
        <v>46257</v>
      </c>
      <c r="O11" s="12" t="str">
        <f>_xlfn.XLOOKUP(A11,'[1]BASE CONTRACTUAL 2026'!C:C,'[1]BASE CONTRACTUAL 2026'!E:E,)</f>
        <v>https://community.secop.gov.co/Public/Tendering/OpportunityDetail/Index?noticeUID=CO1.NTC.9411760&amp;isFromPublicArea=True&amp;isModal=true&amp;asPopupView=true</v>
      </c>
    </row>
    <row r="12" spans="1:15" ht="78.75" x14ac:dyDescent="0.25">
      <c r="A12" s="8" t="s">
        <v>16</v>
      </c>
      <c r="B12" s="19" t="str">
        <f>_xlfn.XLOOKUP(A12,'[1]BASE CONTRACTUAL 2026'!C:C,'[1]BASE CONTRACTUAL 2026'!G:G,)</f>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
      <c r="C12" s="11" t="str">
        <f>_xlfn.XLOOKUP(A12,'[1]BASE CONTRACTUAL 2026'!C:C,'[1]BASE CONTRACTUAL 2026'!W:W,)</f>
        <v>MONICA PATRICIA RICO</v>
      </c>
      <c r="D12" s="11" t="s">
        <v>177</v>
      </c>
      <c r="E12" s="9">
        <f>_xlfn.XLOOKUP(A12,'[1]BASE CONTRACTUAL 2026'!C:C,'[1]BASE CONTRACTUAL 2026'!K:K,)</f>
        <v>22200000</v>
      </c>
      <c r="F12" s="9">
        <f>_xlfn.XLOOKUP(A12,'[1]BASE CONTRACTUAL 2026'!C:C,'[1]BASE CONTRACTUAL 2026'!L:L,)</f>
        <v>7400000</v>
      </c>
      <c r="G12" s="9">
        <f t="shared" si="0"/>
        <v>29600000</v>
      </c>
      <c r="H12" s="9">
        <f>SUMIF('[1] CRP'!K:K,A12,'[1] CRP'!AQ:AQ)</f>
        <v>21336667</v>
      </c>
      <c r="I12" s="15">
        <f t="shared" si="3"/>
        <v>0.72083334459459458</v>
      </c>
      <c r="J12" s="9">
        <f t="shared" si="2"/>
        <v>8263333</v>
      </c>
      <c r="K12" s="10">
        <f>_xlfn.XLOOKUP(A12,'[1]BASE CONTRACTUAL 2026'!C:C,'[1]BASE CONTRACTUAL 2026'!P:P,)</f>
        <v>46030</v>
      </c>
      <c r="L12" s="10">
        <f>_xlfn.XLOOKUP(A12,'[1]BASE CONTRACTUAL 2026'!C:C,'[1]BASE CONTRACTUAL 2026'!Q:Q,)</f>
        <v>46210</v>
      </c>
      <c r="M12" s="20">
        <f>_xlfn.XLOOKUP(A12,'[1]BASE CONTRACTUAL 2026'!C:C,'[1]BASE CONTRACTUAL 2026'!R:R,)</f>
        <v>60</v>
      </c>
      <c r="N12" s="10">
        <f>_xlfn.XLOOKUP(A12,'[1]BASE CONTRACTUAL 2026'!C:C,'[1]BASE CONTRACTUAL 2026'!S:S,)</f>
        <v>46272</v>
      </c>
      <c r="O12" s="12" t="str">
        <f>_xlfn.XLOOKUP(A12,'[1]BASE CONTRACTUAL 2026'!C:C,'[1]BASE CONTRACTUAL 2026'!E:E,)</f>
        <v>https://community.secop.gov.co/Public/Tendering/OpportunityDetail/Index?noticeUID=CO1.NTC.9412296&amp;isFromPublicArea=True&amp;isModal=False</v>
      </c>
    </row>
    <row r="13" spans="1:15" ht="47.25" x14ac:dyDescent="0.25">
      <c r="A13" s="8" t="s">
        <v>17</v>
      </c>
      <c r="B13" s="19" t="str">
        <f>_xlfn.XLOOKUP(A13,'[1]BASE CONTRACTUAL 2026'!C:C,'[1]BASE CONTRACTUAL 2026'!G:G,)</f>
        <v>PRESTAR SERVICIOS PROFESIONALES PARA ACOMPAÑAR JURÍDICAMENTE A LA SUBDIRECCIÓN DE DESARROLLO Y COMPETITIVIDAD EN LOS ASUNTOS MISIONALES; ADMINISTRATIVOS Y CONTRACTUALES ADELANTADOS POR EL ÁREA.</v>
      </c>
      <c r="C13" s="11" t="str">
        <f>_xlfn.XLOOKUP(A13,'[1]BASE CONTRACTUAL 2026'!C:C,'[1]BASE CONTRACTUAL 2026'!W:W,)</f>
        <v>DANIELA VANESSA GARCES LOPEZ</v>
      </c>
      <c r="D13" s="11" t="s">
        <v>177</v>
      </c>
      <c r="E13" s="9">
        <f>_xlfn.XLOOKUP(A13,'[1]BASE CONTRACTUAL 2026'!C:C,'[1]BASE CONTRACTUAL 2026'!K:K,)</f>
        <v>60450000</v>
      </c>
      <c r="F13" s="9">
        <f>_xlfn.XLOOKUP(A13,'[1]BASE CONTRACTUAL 2026'!C:C,'[1]BASE CONTRACTUAL 2026'!L:L,)</f>
        <v>0</v>
      </c>
      <c r="G13" s="9">
        <f t="shared" si="0"/>
        <v>60450000</v>
      </c>
      <c r="H13" s="9">
        <f>SUMIF('[1] CRP'!K:K,A13,'[1] CRP'!AQ:AQ)</f>
        <v>56420000</v>
      </c>
      <c r="I13" s="15">
        <f t="shared" si="3"/>
        <v>0.93333333333333335</v>
      </c>
      <c r="J13" s="9">
        <f t="shared" si="2"/>
        <v>4030000</v>
      </c>
      <c r="K13" s="10">
        <f>_xlfn.XLOOKUP(A13,'[1]BASE CONTRACTUAL 2026'!C:C,'[1]BASE CONTRACTUAL 2026'!P:P,)</f>
        <v>46035</v>
      </c>
      <c r="L13" s="10">
        <f>_xlfn.XLOOKUP(A13,'[1]BASE CONTRACTUAL 2026'!C:C,'[1]BASE CONTRACTUAL 2026'!Q:Q,)</f>
        <v>46211</v>
      </c>
      <c r="M13" s="20">
        <f>_xlfn.XLOOKUP(A13,'[1]BASE CONTRACTUAL 2026'!C:C,'[1]BASE CONTRACTUAL 2026'!R:R,)</f>
        <v>0</v>
      </c>
      <c r="N13" s="10">
        <f>_xlfn.XLOOKUP(A13,'[1]BASE CONTRACTUAL 2026'!C:C,'[1]BASE CONTRACTUAL 2026'!S:S,)</f>
        <v>46215</v>
      </c>
      <c r="O13" s="12" t="str">
        <f>_xlfn.XLOOKUP(A13,'[1]BASE CONTRACTUAL 2026'!C:C,'[1]BASE CONTRACTUAL 2026'!E:E,)</f>
        <v>https://community.secop.gov.co/Public/Tendering/OpportunityDetail/Index?noticeUID=CO1.NTC.9419532&amp;isFromPublicArea=True&amp;isModal=true&amp;asPopupView=true</v>
      </c>
    </row>
    <row r="14" spans="1:15" ht="78.75" x14ac:dyDescent="0.25">
      <c r="A14" s="8" t="s">
        <v>18</v>
      </c>
      <c r="B14" s="19" t="str">
        <f>_xlfn.XLOOKUP(A14,'[1]BASE CONTRACTUAL 2026'!C:C,'[1]BASE CONTRACTUAL 2026'!G:G,)</f>
        <v>PRESTAR SERVICIOS PROFESIONALES AL INSTITUTO DISTRITAL DE TURISMO PARA APOYAR LA
ESTRUCTURACIÓN E IMPLEMENTACIÓN DE PROCESOS DE FORMACIÓN Y FORTALECIMIENTO DIRIGIDOS A IDEAS DE NEGOCIO Y EMPRENDIMIENTOS VINCULADOS AL SECTOR TURISTICO DEL DISTRITO CAPITAL.</v>
      </c>
      <c r="C14" s="11" t="str">
        <f>_xlfn.XLOOKUP(A14,'[1]BASE CONTRACTUAL 2026'!C:C,'[1]BASE CONTRACTUAL 2026'!W:W,)</f>
        <v>ANGELA MILENA PANTOJA GARZÓN</v>
      </c>
      <c r="D14" s="11" t="s">
        <v>177</v>
      </c>
      <c r="E14" s="9">
        <f>_xlfn.XLOOKUP(A14,'[1]BASE CONTRACTUAL 2026'!C:C,'[1]BASE CONTRACTUAL 2026'!K:K,)</f>
        <v>49440000</v>
      </c>
      <c r="F14" s="9">
        <f>_xlfn.XLOOKUP(A14,'[1]BASE CONTRACTUAL 2026'!C:C,'[1]BASE CONTRACTUAL 2026'!L:L,)</f>
        <v>0</v>
      </c>
      <c r="G14" s="9">
        <f t="shared" si="0"/>
        <v>49440000</v>
      </c>
      <c r="H14" s="9">
        <f>SUMIF('[1] CRP'!K:K,A14,'[1] CRP'!AQ:AQ)</f>
        <v>46144000</v>
      </c>
      <c r="I14" s="15">
        <f t="shared" si="3"/>
        <v>0.93333333333333335</v>
      </c>
      <c r="J14" s="9">
        <f t="shared" si="2"/>
        <v>3296000</v>
      </c>
      <c r="K14" s="10">
        <f>_xlfn.XLOOKUP(A14,'[1]BASE CONTRACTUAL 2026'!C:C,'[1]BASE CONTRACTUAL 2026'!P:P,)</f>
        <v>46035</v>
      </c>
      <c r="L14" s="10">
        <f>_xlfn.XLOOKUP(A14,'[1]BASE CONTRACTUAL 2026'!C:C,'[1]BASE CONTRACTUAL 2026'!Q:Q,)</f>
        <v>46211</v>
      </c>
      <c r="M14" s="20">
        <f>_xlfn.XLOOKUP(A14,'[1]BASE CONTRACTUAL 2026'!C:C,'[1]BASE CONTRACTUAL 2026'!R:R,)</f>
        <v>0</v>
      </c>
      <c r="N14" s="10">
        <f>_xlfn.XLOOKUP(A14,'[1]BASE CONTRACTUAL 2026'!C:C,'[1]BASE CONTRACTUAL 2026'!S:S,)</f>
        <v>46215</v>
      </c>
      <c r="O14" s="12" t="str">
        <f>_xlfn.XLOOKUP(A14,'[1]BASE CONTRACTUAL 2026'!C:C,'[1]BASE CONTRACTUAL 2026'!E:E,)</f>
        <v>https://community.secop.gov.co/Public/Tendering/OpportunityDetail/Index?noticeUID=CO1.NTC.9419614&amp;isFromPublicArea=True&amp;isModal=true&amp;asPopupView=true</v>
      </c>
    </row>
    <row r="15" spans="1:15" ht="47.25" x14ac:dyDescent="0.25">
      <c r="A15" s="8" t="s">
        <v>19</v>
      </c>
      <c r="B15" s="19" t="str">
        <f>_xlfn.XLOOKUP(A15,'[1]BASE CONTRACTUAL 2026'!C:C,'[1]BASE CONTRACTUAL 2026'!G:G,)</f>
        <v>PRESTAR SERVICIOS DE APOYO A LA GESTIÓN AL INSTITUTO DISTRITAL DE TURISMO PARA APOYAR EN EL SEGUIMIENTO DE LAS ACTIVIDADES ADMINISTRATIVAS Y MISIONALES DEL ÁREA</v>
      </c>
      <c r="C15" s="11" t="str">
        <f>_xlfn.XLOOKUP(A15,'[1]BASE CONTRACTUAL 2026'!C:C,'[1]BASE CONTRACTUAL 2026'!W:W,)</f>
        <v>DIANA JIMENA HERRERA GOMEZ</v>
      </c>
      <c r="D15" s="11" t="s">
        <v>177</v>
      </c>
      <c r="E15" s="9">
        <f>_xlfn.XLOOKUP(A15,'[1]BASE CONTRACTUAL 2026'!C:C,'[1]BASE CONTRACTUAL 2026'!K:K,)</f>
        <v>25800000</v>
      </c>
      <c r="F15" s="9">
        <f>_xlfn.XLOOKUP(A15,'[1]BASE CONTRACTUAL 2026'!C:C,'[1]BASE CONTRACTUAL 2026'!L:L,)</f>
        <v>0</v>
      </c>
      <c r="G15" s="9">
        <f t="shared" si="0"/>
        <v>25800000</v>
      </c>
      <c r="H15" s="9">
        <f>SUMIF('[1] CRP'!K:K,A15,'[1] CRP'!AQ:AQ)</f>
        <v>24080000</v>
      </c>
      <c r="I15" s="15">
        <f t="shared" si="3"/>
        <v>0.93333333333333335</v>
      </c>
      <c r="J15" s="9">
        <f t="shared" si="2"/>
        <v>1720000</v>
      </c>
      <c r="K15" s="10">
        <f>_xlfn.XLOOKUP(A15,'[1]BASE CONTRACTUAL 2026'!C:C,'[1]BASE CONTRACTUAL 2026'!P:P,)</f>
        <v>46035</v>
      </c>
      <c r="L15" s="10">
        <f>_xlfn.XLOOKUP(A15,'[1]BASE CONTRACTUAL 2026'!C:C,'[1]BASE CONTRACTUAL 2026'!Q:Q,)</f>
        <v>46210</v>
      </c>
      <c r="M15" s="20">
        <f>_xlfn.XLOOKUP(A15,'[1]BASE CONTRACTUAL 2026'!C:C,'[1]BASE CONTRACTUAL 2026'!R:R,)</f>
        <v>0</v>
      </c>
      <c r="N15" s="10">
        <f>_xlfn.XLOOKUP(A15,'[1]BASE CONTRACTUAL 2026'!C:C,'[1]BASE CONTRACTUAL 2026'!S:S,)</f>
        <v>46215</v>
      </c>
      <c r="O15" s="12" t="str">
        <f>_xlfn.XLOOKUP(A15,'[1]BASE CONTRACTUAL 2026'!C:C,'[1]BASE CONTRACTUAL 2026'!E:E,)</f>
        <v>https://community.secop.gov.co/Public/Tendering/OpportunityDetail/Index?noticeUID=CO1.NTC.9419542&amp;isFromPublicArea=True&amp;isModal=true&amp;asPopupView=true</v>
      </c>
    </row>
    <row r="16" spans="1:15" ht="47.25" x14ac:dyDescent="0.25">
      <c r="A16" s="8" t="s">
        <v>20</v>
      </c>
      <c r="B16" s="19" t="str">
        <f>_xlfn.XLOOKUP(A16,'[1]BASE CONTRACTUAL 2026'!C:C,'[1]BASE CONTRACTUAL 2026'!G:G,)</f>
        <v>PRESTAR SERVICIOS PROFESIONALES AL INSTITUTO DISTRITAL DE TURISMO PARA APOYAR LA ESTRUCTURACIÓN; FORMULACIÓN; EJECUCIÓN Y REPORTE DE LAS ACCIONES ASOCIADAS A LA ESTRATEGIA DE TURISMO ACCESIBLE DE BOGOTÁ</v>
      </c>
      <c r="C16" s="11" t="str">
        <f>_xlfn.XLOOKUP(A16,'[1]BASE CONTRACTUAL 2026'!C:C,'[1]BASE CONTRACTUAL 2026'!W:W,)</f>
        <v>NATALIA SAENZ RENGIFO</v>
      </c>
      <c r="D16" s="11" t="s">
        <v>177</v>
      </c>
      <c r="E16" s="9">
        <f>_xlfn.XLOOKUP(A16,'[1]BASE CONTRACTUAL 2026'!C:C,'[1]BASE CONTRACTUAL 2026'!K:K,)</f>
        <v>49440000</v>
      </c>
      <c r="F16" s="9">
        <f>_xlfn.XLOOKUP(A16,'[1]BASE CONTRACTUAL 2026'!C:C,'[1]BASE CONTRACTUAL 2026'!L:L,)</f>
        <v>0</v>
      </c>
      <c r="G16" s="9">
        <f t="shared" si="0"/>
        <v>49440000</v>
      </c>
      <c r="H16" s="9">
        <f>SUMIF('[1] CRP'!K:K,A16,'[1] CRP'!AQ:AQ)</f>
        <v>46144000</v>
      </c>
      <c r="I16" s="15">
        <f t="shared" si="3"/>
        <v>0.93333333333333335</v>
      </c>
      <c r="J16" s="9">
        <f t="shared" si="2"/>
        <v>3296000</v>
      </c>
      <c r="K16" s="10">
        <f>_xlfn.XLOOKUP(A16,'[1]BASE CONTRACTUAL 2026'!C:C,'[1]BASE CONTRACTUAL 2026'!P:P,)</f>
        <v>46035</v>
      </c>
      <c r="L16" s="10">
        <f>_xlfn.XLOOKUP(A16,'[1]BASE CONTRACTUAL 2026'!C:C,'[1]BASE CONTRACTUAL 2026'!Q:Q,)</f>
        <v>46210</v>
      </c>
      <c r="M16" s="20">
        <f>_xlfn.XLOOKUP(A16,'[1]BASE CONTRACTUAL 2026'!C:C,'[1]BASE CONTRACTUAL 2026'!R:R,)</f>
        <v>0</v>
      </c>
      <c r="N16" s="10">
        <f>_xlfn.XLOOKUP(A16,'[1]BASE CONTRACTUAL 2026'!C:C,'[1]BASE CONTRACTUAL 2026'!S:S,)</f>
        <v>46215</v>
      </c>
      <c r="O16" s="12" t="str">
        <f>_xlfn.XLOOKUP(A16,'[1]BASE CONTRACTUAL 2026'!C:C,'[1]BASE CONTRACTUAL 2026'!E:E,)</f>
        <v>https://community.secop.gov.co/Public/Tendering/OpportunityDetail/Index?noticeUID=CO1.NTC.9419551&amp;isFromPublicArea=True&amp;isModal=true&amp;asPopupView=true</v>
      </c>
    </row>
    <row r="17" spans="1:15" ht="110.25" x14ac:dyDescent="0.25">
      <c r="A17" s="8" t="s">
        <v>21</v>
      </c>
      <c r="B17" s="19" t="str">
        <f>_xlfn.XLOOKUP(A17,'[1]BASE CONTRACTUAL 2026'!C:C,'[1]BASE CONTRACTUAL 2026'!G:G,)</f>
        <v>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v>
      </c>
      <c r="C17" s="11" t="str">
        <f>_xlfn.XLOOKUP(A17,'[1]BASE CONTRACTUAL 2026'!C:C,'[1]BASE CONTRACTUAL 2026'!W:W,)</f>
        <v>ALVARO FELIPE GARZÓN NIÑO</v>
      </c>
      <c r="D17" s="11" t="s">
        <v>177</v>
      </c>
      <c r="E17" s="9">
        <f>_xlfn.XLOOKUP(A17,'[1]BASE CONTRACTUAL 2026'!C:C,'[1]BASE CONTRACTUAL 2026'!K:K,)</f>
        <v>37080000</v>
      </c>
      <c r="F17" s="9">
        <f>_xlfn.XLOOKUP(A17,'[1]BASE CONTRACTUAL 2026'!C:C,'[1]BASE CONTRACTUAL 2026'!L:L,)</f>
        <v>0</v>
      </c>
      <c r="G17" s="9">
        <f t="shared" si="0"/>
        <v>37080000</v>
      </c>
      <c r="H17" s="9">
        <f>SUMIF('[1] CRP'!K:K,A17,'[1] CRP'!AQ:AQ)</f>
        <v>34608000</v>
      </c>
      <c r="I17" s="15">
        <f t="shared" si="3"/>
        <v>0.93333333333333335</v>
      </c>
      <c r="J17" s="9">
        <f t="shared" si="2"/>
        <v>2472000</v>
      </c>
      <c r="K17" s="10">
        <f>_xlfn.XLOOKUP(A17,'[1]BASE CONTRACTUAL 2026'!C:C,'[1]BASE CONTRACTUAL 2026'!P:P,)</f>
        <v>46035</v>
      </c>
      <c r="L17" s="10">
        <f>_xlfn.XLOOKUP(A17,'[1]BASE CONTRACTUAL 2026'!C:C,'[1]BASE CONTRACTUAL 2026'!Q:Q,)</f>
        <v>46210</v>
      </c>
      <c r="M17" s="20">
        <f>_xlfn.XLOOKUP(A17,'[1]BASE CONTRACTUAL 2026'!C:C,'[1]BASE CONTRACTUAL 2026'!R:R,)</f>
        <v>0</v>
      </c>
      <c r="N17" s="10">
        <f>_xlfn.XLOOKUP(A17,'[1]BASE CONTRACTUAL 2026'!C:C,'[1]BASE CONTRACTUAL 2026'!S:S,)</f>
        <v>46215</v>
      </c>
      <c r="O17" s="12" t="str">
        <f>_xlfn.XLOOKUP(A17,'[1]BASE CONTRACTUAL 2026'!C:C,'[1]BASE CONTRACTUAL 2026'!E:E,)</f>
        <v>https://community.secop.gov.co/Public/Tendering/OpportunityDetail/Index?noticeUID=CO1.NTC.9419093&amp;isFromPublicArea=True&amp;isModal=true&amp;asPopupView=true</v>
      </c>
    </row>
    <row r="18" spans="1:15" ht="78.75" x14ac:dyDescent="0.25">
      <c r="A18" s="8" t="s">
        <v>22</v>
      </c>
      <c r="B18" s="19" t="str">
        <f>_xlfn.XLOOKUP(A18,'[1]BASE CONTRACTUAL 2026'!C:C,'[1]BASE CONTRACTUAL 2026'!G:G,)</f>
        <v>PRESTAR SERVICIOS PROFESIONALES AL INSTITUTO DISTRITAL DE TURISMO PARA LA IDENTIFICACIÓN Y
ACOMPAÑAMIENTO DE LAS EXPERIENCIAS TURÍSTICAS CON ÉNFASIS EN GASTRONOMÍA EN EL DISTRITO
CAPITAL</v>
      </c>
      <c r="C18" s="11" t="str">
        <f>_xlfn.XLOOKUP(A18,'[1]BASE CONTRACTUAL 2026'!C:C,'[1]BASE CONTRACTUAL 2026'!W:W,)</f>
        <v>DIANA VALENTINA RUIZ BAREÑO</v>
      </c>
      <c r="D18" s="11" t="s">
        <v>177</v>
      </c>
      <c r="E18" s="9">
        <f>_xlfn.XLOOKUP(A18,'[1]BASE CONTRACTUAL 2026'!C:C,'[1]BASE CONTRACTUAL 2026'!K:K,)</f>
        <v>33000000</v>
      </c>
      <c r="F18" s="9">
        <f>_xlfn.XLOOKUP(A18,'[1]BASE CONTRACTUAL 2026'!C:C,'[1]BASE CONTRACTUAL 2026'!L:L,)</f>
        <v>0</v>
      </c>
      <c r="G18" s="9">
        <f t="shared" si="0"/>
        <v>33000000</v>
      </c>
      <c r="H18" s="9">
        <f>SUMIF('[1] CRP'!K:K,A18,'[1] CRP'!AQ:AQ)</f>
        <v>29516667</v>
      </c>
      <c r="I18" s="15">
        <f t="shared" si="3"/>
        <v>0.89444445454545451</v>
      </c>
      <c r="J18" s="9">
        <f t="shared" si="2"/>
        <v>3483333</v>
      </c>
      <c r="K18" s="10">
        <f>_xlfn.XLOOKUP(A18,'[1]BASE CONTRACTUAL 2026'!C:C,'[1]BASE CONTRACTUAL 2026'!P:P,)</f>
        <v>46042</v>
      </c>
      <c r="L18" s="10">
        <f>_xlfn.XLOOKUP(A18,'[1]BASE CONTRACTUAL 2026'!C:C,'[1]BASE CONTRACTUAL 2026'!Q:Q,)</f>
        <v>46211</v>
      </c>
      <c r="M18" s="20">
        <f>_xlfn.XLOOKUP(A18,'[1]BASE CONTRACTUAL 2026'!C:C,'[1]BASE CONTRACTUAL 2026'!R:R,)</f>
        <v>0</v>
      </c>
      <c r="N18" s="10">
        <f>_xlfn.XLOOKUP(A18,'[1]BASE CONTRACTUAL 2026'!C:C,'[1]BASE CONTRACTUAL 2026'!S:S,)</f>
        <v>46222</v>
      </c>
      <c r="O18" s="12" t="str">
        <f>_xlfn.XLOOKUP(A18,'[1]BASE CONTRACTUAL 2026'!C:C,'[1]BASE CONTRACTUAL 2026'!E:E,)</f>
        <v>https://community.secop.gov.co/Public/Tendering/OpportunityDetail/Index?noticeUID=CO1.NTC.9419319&amp;isFromPublicArea=True&amp;isModal=true&amp;asPopupView=true</v>
      </c>
    </row>
    <row r="19" spans="1:15" ht="78.75" x14ac:dyDescent="0.25">
      <c r="A19" s="8" t="s">
        <v>23</v>
      </c>
      <c r="B19" s="19" t="str">
        <f>_xlfn.XLOOKUP(A19,'[1]BASE CONTRACTUAL 2026'!C:C,'[1]BASE CONTRACTUAL 2026'!G:G,)</f>
        <v>PRESTAR SERVICIOS PROFESIONALES AL INSTITUTO DISTRITAL DE TURISMO PARA APOYAR EL SEGUIMIENTO
A LAS ESTRATEGIAS TERRITORIALES QUE SE DESARROLLEN Y; LAS POLÍTICAS PÚBLICAS ASOCIADAS AL
ÁREA.</v>
      </c>
      <c r="C19" s="11" t="str">
        <f>_xlfn.XLOOKUP(A19,'[1]BASE CONTRACTUAL 2026'!C:C,'[1]BASE CONTRACTUAL 2026'!W:W,)</f>
        <v>PAULA MEDELLIN LEON</v>
      </c>
      <c r="D19" s="11" t="s">
        <v>177</v>
      </c>
      <c r="E19" s="9">
        <f>_xlfn.XLOOKUP(A19,'[1]BASE CONTRACTUAL 2026'!C:C,'[1]BASE CONTRACTUAL 2026'!K:K,)</f>
        <v>37080000</v>
      </c>
      <c r="F19" s="9">
        <f>_xlfn.XLOOKUP(A19,'[1]BASE CONTRACTUAL 2026'!C:C,'[1]BASE CONTRACTUAL 2026'!L:L,)</f>
        <v>0</v>
      </c>
      <c r="G19" s="9">
        <f t="shared" si="0"/>
        <v>37080000</v>
      </c>
      <c r="H19" s="9">
        <f>SUMIF('[1] CRP'!K:K,A19,'[1] CRP'!AQ:AQ)</f>
        <v>34402000</v>
      </c>
      <c r="I19" s="15">
        <f t="shared" si="3"/>
        <v>0.92777777777777781</v>
      </c>
      <c r="J19" s="9">
        <f t="shared" si="2"/>
        <v>2678000</v>
      </c>
      <c r="K19" s="10">
        <f>_xlfn.XLOOKUP(A19,'[1]BASE CONTRACTUAL 2026'!C:C,'[1]BASE CONTRACTUAL 2026'!P:P,)</f>
        <v>46036</v>
      </c>
      <c r="L19" s="10">
        <f>_xlfn.XLOOKUP(A19,'[1]BASE CONTRACTUAL 2026'!C:C,'[1]BASE CONTRACTUAL 2026'!Q:Q,)</f>
        <v>46211</v>
      </c>
      <c r="M19" s="20">
        <f>_xlfn.XLOOKUP(A19,'[1]BASE CONTRACTUAL 2026'!C:C,'[1]BASE CONTRACTUAL 2026'!R:R,)</f>
        <v>0</v>
      </c>
      <c r="N19" s="10">
        <f>_xlfn.XLOOKUP(A19,'[1]BASE CONTRACTUAL 2026'!C:C,'[1]BASE CONTRACTUAL 2026'!S:S,)</f>
        <v>46216</v>
      </c>
      <c r="O19" s="12" t="str">
        <f>_xlfn.XLOOKUP(A19,'[1]BASE CONTRACTUAL 2026'!C:C,'[1]BASE CONTRACTUAL 2026'!E:E,)</f>
        <v>https://community.secop.gov.co/Public/Tendering/OpportunityDetail/Index?noticeUID=CO1.NTC.9419444&amp;isFromPublicArea=True&amp;isModal=true&amp;asPopupView=true</v>
      </c>
    </row>
    <row r="20" spans="1:15" ht="94.5" x14ac:dyDescent="0.25">
      <c r="A20" s="8" t="s">
        <v>24</v>
      </c>
      <c r="B20" s="19" t="str">
        <f>_xlfn.XLOOKUP(A20,'[1]BASE CONTRACTUAL 2026'!C:C,'[1]BASE CONTRACTUAL 2026'!G:G,)</f>
        <v>PRESTAR SERVICIOS PROFESIONALES AL INSTITUTO DISTRITAL DE TURISMO PARA TRABAJAR CON LOS
DIFERENTES ACTORES TERRITORIALES QUE CONFORMAN EL SISTEMA TURÍSTICO EN LAS LOCALIDADES
PRIORIZADAS DEL DISTRITO; INCORPORANDO UN ENFOQUE DIFERENCIAL Y POBLACIONAL.</v>
      </c>
      <c r="C20" s="11" t="str">
        <f>_xlfn.XLOOKUP(A20,'[1]BASE CONTRACTUAL 2026'!C:C,'[1]BASE CONTRACTUAL 2026'!W:W,)</f>
        <v>SANDRA MILENA COBOS ANGULO</v>
      </c>
      <c r="D20" s="11" t="s">
        <v>177</v>
      </c>
      <c r="E20" s="9">
        <f>_xlfn.XLOOKUP(A20,'[1]BASE CONTRACTUAL 2026'!C:C,'[1]BASE CONTRACTUAL 2026'!K:K,)</f>
        <v>37080000</v>
      </c>
      <c r="F20" s="9">
        <f>_xlfn.XLOOKUP(A20,'[1]BASE CONTRACTUAL 2026'!C:C,'[1]BASE CONTRACTUAL 2026'!L:L,)</f>
        <v>0</v>
      </c>
      <c r="G20" s="9">
        <f t="shared" si="0"/>
        <v>37080000</v>
      </c>
      <c r="H20" s="9">
        <f>SUMIF('[1] CRP'!K:K,A20,'[1] CRP'!AQ:AQ)</f>
        <v>34608000</v>
      </c>
      <c r="I20" s="15">
        <f t="shared" si="3"/>
        <v>0.93333333333333335</v>
      </c>
      <c r="J20" s="9">
        <f t="shared" si="2"/>
        <v>2472000</v>
      </c>
      <c r="K20" s="10">
        <f>_xlfn.XLOOKUP(A20,'[1]BASE CONTRACTUAL 2026'!C:C,'[1]BASE CONTRACTUAL 2026'!P:P,)</f>
        <v>46035</v>
      </c>
      <c r="L20" s="10">
        <f>_xlfn.XLOOKUP(A20,'[1]BASE CONTRACTUAL 2026'!C:C,'[1]BASE CONTRACTUAL 2026'!Q:Q,)</f>
        <v>46210</v>
      </c>
      <c r="M20" s="20">
        <f>_xlfn.XLOOKUP(A20,'[1]BASE CONTRACTUAL 2026'!C:C,'[1]BASE CONTRACTUAL 2026'!R:R,)</f>
        <v>0</v>
      </c>
      <c r="N20" s="10">
        <f>_xlfn.XLOOKUP(A20,'[1]BASE CONTRACTUAL 2026'!C:C,'[1]BASE CONTRACTUAL 2026'!S:S,)</f>
        <v>46215</v>
      </c>
      <c r="O20" s="12" t="str">
        <f>_xlfn.XLOOKUP(A20,'[1]BASE CONTRACTUAL 2026'!C:C,'[1]BASE CONTRACTUAL 2026'!E:E,)</f>
        <v>https://community.secop.gov.co/Public/Tendering/OpportunityDetail/Index?noticeUID=CO1.NTC.9419347&amp;isFromPublicArea=True&amp;isModal=true&amp;asPopupView=true</v>
      </c>
    </row>
    <row r="21" spans="1:15" ht="63" x14ac:dyDescent="0.25">
      <c r="A21" s="8" t="s">
        <v>25</v>
      </c>
      <c r="B21" s="19" t="str">
        <f>_xlfn.XLOOKUP(A21,'[1]BASE CONTRACTUAL 2026'!C:C,'[1]BASE CONTRACTUAL 2026'!G:G,)</f>
        <v>PRESTAR SERVICIOS PROFESIONALES AL INSTITUTO DISTRITAL DE TURISMO PARA LA IDENTIFICACIÓN Y ACOMPAÑAMIENTO DE EXPERIENCIAS TURÍSTICAS CON ÉNFASIS EN TURISMO DE NATURALEZA Y ENFOQUE COMUNITARIO EN EL DISTRITO CAPITAL</v>
      </c>
      <c r="C21" s="11" t="str">
        <f>_xlfn.XLOOKUP(A21,'[1]BASE CONTRACTUAL 2026'!C:C,'[1]BASE CONTRACTUAL 2026'!W:W,)</f>
        <v>SANTIAGO MARTINEZ VALENCIA</v>
      </c>
      <c r="D21" s="11" t="s">
        <v>177</v>
      </c>
      <c r="E21" s="9">
        <f>_xlfn.XLOOKUP(A21,'[1]BASE CONTRACTUAL 2026'!C:C,'[1]BASE CONTRACTUAL 2026'!K:K,)</f>
        <v>43200000</v>
      </c>
      <c r="F21" s="9">
        <f>_xlfn.XLOOKUP(A21,'[1]BASE CONTRACTUAL 2026'!C:C,'[1]BASE CONTRACTUAL 2026'!L:L,)</f>
        <v>0</v>
      </c>
      <c r="G21" s="9">
        <f t="shared" si="0"/>
        <v>43200000</v>
      </c>
      <c r="H21" s="9">
        <f>SUMIF('[1] CRP'!K:K,A21,'[1] CRP'!AQ:AQ)</f>
        <v>40320000</v>
      </c>
      <c r="I21" s="15">
        <f t="shared" si="3"/>
        <v>0.93333333333333335</v>
      </c>
      <c r="J21" s="9">
        <f t="shared" si="2"/>
        <v>2880000</v>
      </c>
      <c r="K21" s="10">
        <f>_xlfn.XLOOKUP(A21,'[1]BASE CONTRACTUAL 2026'!C:C,'[1]BASE CONTRACTUAL 2026'!P:P,)</f>
        <v>46035</v>
      </c>
      <c r="L21" s="10">
        <f>_xlfn.XLOOKUP(A21,'[1]BASE CONTRACTUAL 2026'!C:C,'[1]BASE CONTRACTUAL 2026'!Q:Q,)</f>
        <v>46211</v>
      </c>
      <c r="M21" s="20">
        <f>_xlfn.XLOOKUP(A21,'[1]BASE CONTRACTUAL 2026'!C:C,'[1]BASE CONTRACTUAL 2026'!R:R,)</f>
        <v>0</v>
      </c>
      <c r="N21" s="10">
        <f>_xlfn.XLOOKUP(A21,'[1]BASE CONTRACTUAL 2026'!C:C,'[1]BASE CONTRACTUAL 2026'!S:S,)</f>
        <v>46215</v>
      </c>
      <c r="O21" s="12" t="str">
        <f>_xlfn.XLOOKUP(A21,'[1]BASE CONTRACTUAL 2026'!C:C,'[1]BASE CONTRACTUAL 2026'!E:E,)</f>
        <v>https://community.secop.gov.co/Public/Tendering/OpportunityDetail/Index?noticeUID=CO1.NTC.9419629&amp;isFromPublicArea=True&amp;isModal=true&amp;asPopupView=true</v>
      </c>
    </row>
    <row r="22" spans="1:15" ht="47.25" x14ac:dyDescent="0.25">
      <c r="A22" s="8" t="s">
        <v>26</v>
      </c>
      <c r="B22" s="19" t="str">
        <f>_xlfn.XLOOKUP(A22,'[1]BASE CONTRACTUAL 2026'!C:C,'[1]BASE CONTRACTUAL 2026'!G:G,)</f>
        <v>PRESTAR SERVICIOS PROFESIONALES AL INSTITUTO DISTRITAL DE TURISMO PARA APOYAR LA EJECUCIÓN Y REPORTE DE LAS ACCIONES ASOCIADAS AL PROGRAMA DE CULTURA TURÍSTICA Y SERVICIO AL CLIENTE EN BOGOTÁ.</v>
      </c>
      <c r="C22" s="11" t="str">
        <f>_xlfn.XLOOKUP(A22,'[1]BASE CONTRACTUAL 2026'!C:C,'[1]BASE CONTRACTUAL 2026'!W:W,)</f>
        <v>DIANA ROCIO ROZO DAZA</v>
      </c>
      <c r="D22" s="11" t="s">
        <v>177</v>
      </c>
      <c r="E22" s="9">
        <f>_xlfn.XLOOKUP(A22,'[1]BASE CONTRACTUAL 2026'!C:C,'[1]BASE CONTRACTUAL 2026'!K:K,)</f>
        <v>43260000</v>
      </c>
      <c r="F22" s="9">
        <f>_xlfn.XLOOKUP(A22,'[1]BASE CONTRACTUAL 2026'!C:C,'[1]BASE CONTRACTUAL 2026'!L:L,)</f>
        <v>0</v>
      </c>
      <c r="G22" s="9">
        <f t="shared" si="0"/>
        <v>43260000</v>
      </c>
      <c r="H22" s="9">
        <f>SUMIF('[1] CRP'!K:K,A22,'[1] CRP'!AQ:AQ)</f>
        <v>40135667</v>
      </c>
      <c r="I22" s="15">
        <f t="shared" si="3"/>
        <v>0.92777778548312528</v>
      </c>
      <c r="J22" s="9">
        <f t="shared" si="2"/>
        <v>3124333</v>
      </c>
      <c r="K22" s="10">
        <f>_xlfn.XLOOKUP(A22,'[1]BASE CONTRACTUAL 2026'!C:C,'[1]BASE CONTRACTUAL 2026'!P:P,)</f>
        <v>46036</v>
      </c>
      <c r="L22" s="10">
        <f>_xlfn.XLOOKUP(A22,'[1]BASE CONTRACTUAL 2026'!C:C,'[1]BASE CONTRACTUAL 2026'!Q:Q,)</f>
        <v>46211</v>
      </c>
      <c r="M22" s="20">
        <f>_xlfn.XLOOKUP(A22,'[1]BASE CONTRACTUAL 2026'!C:C,'[1]BASE CONTRACTUAL 2026'!R:R,)</f>
        <v>0</v>
      </c>
      <c r="N22" s="10">
        <f>_xlfn.XLOOKUP(A22,'[1]BASE CONTRACTUAL 2026'!C:C,'[1]BASE CONTRACTUAL 2026'!S:S,)</f>
        <v>46216</v>
      </c>
      <c r="O22" s="12" t="str">
        <f>_xlfn.XLOOKUP(A22,'[1]BASE CONTRACTUAL 2026'!C:C,'[1]BASE CONTRACTUAL 2026'!E:E,)</f>
        <v>https://community.secop.gov.co/Public/Tendering/OpportunityDetail/Index?noticeUID=CO1.NTC.9421078&amp;isFromPublicArea=True&amp;isModal=true&amp;asPopupView=true</v>
      </c>
    </row>
    <row r="23" spans="1:15" ht="63" x14ac:dyDescent="0.25">
      <c r="A23" s="8" t="s">
        <v>27</v>
      </c>
      <c r="B23" s="19" t="str">
        <f>_xlfn.XLOOKUP(A23,'[1]BASE CONTRACTUAL 2026'!C:C,'[1]BASE CONTRACTUAL 2026'!G:G,)</f>
        <v>PRESTAR SERVICIOS DE APOYO A LA GESTIÓN AL INSTITUTO DISTRITAL DE TURISMO ; ORIENTADOS A LA
EJECUCIÓN DE LAS ACTIVIDADES NECESARIAS PARA EL CUMPLIMIENTO Y SEGUIMIENTO DE LOS PRODUCTOS DERIVADOS DE LA POLÍTICA PÚBLICA RROM</v>
      </c>
      <c r="C23" s="11" t="str">
        <f>_xlfn.XLOOKUP(A23,'[1]BASE CONTRACTUAL 2026'!C:C,'[1]BASE CONTRACTUAL 2026'!W:W,)</f>
        <v>MARILUZ GOMEZ YAIMA</v>
      </c>
      <c r="D23" s="11" t="s">
        <v>177</v>
      </c>
      <c r="E23" s="9">
        <f>_xlfn.XLOOKUP(A23,'[1]BASE CONTRACTUAL 2026'!C:C,'[1]BASE CONTRACTUAL 2026'!K:K,)</f>
        <v>13200000</v>
      </c>
      <c r="F23" s="9">
        <f>_xlfn.XLOOKUP(A23,'[1]BASE CONTRACTUAL 2026'!C:C,'[1]BASE CONTRACTUAL 2026'!L:L,)</f>
        <v>0</v>
      </c>
      <c r="G23" s="9">
        <f t="shared" si="0"/>
        <v>13200000</v>
      </c>
      <c r="H23" s="9">
        <f>SUMIF('[1] CRP'!K:K,A23,'[1] CRP'!AQ:AQ)</f>
        <v>13200000</v>
      </c>
      <c r="I23" s="15">
        <f t="shared" si="3"/>
        <v>1</v>
      </c>
      <c r="J23" s="9">
        <f t="shared" si="2"/>
        <v>0</v>
      </c>
      <c r="K23" s="10">
        <f>_xlfn.XLOOKUP(A23,'[1]BASE CONTRACTUAL 2026'!C:C,'[1]BASE CONTRACTUAL 2026'!P:P,)</f>
        <v>46041</v>
      </c>
      <c r="L23" s="10">
        <f>_xlfn.XLOOKUP(A23,'[1]BASE CONTRACTUAL 2026'!C:C,'[1]BASE CONTRACTUAL 2026'!Q:Q,)</f>
        <v>46211</v>
      </c>
      <c r="M23" s="20">
        <f>_xlfn.XLOOKUP(A23,'[1]BASE CONTRACTUAL 2026'!C:C,'[1]BASE CONTRACTUAL 2026'!R:R,)</f>
        <v>0</v>
      </c>
      <c r="N23" s="10">
        <f>_xlfn.XLOOKUP(A23,'[1]BASE CONTRACTUAL 2026'!C:C,'[1]BASE CONTRACTUAL 2026'!S:S,)</f>
        <v>46160</v>
      </c>
      <c r="O23" s="12" t="str">
        <f>_xlfn.XLOOKUP(A23,'[1]BASE CONTRACTUAL 2026'!C:C,'[1]BASE CONTRACTUAL 2026'!E:E,)</f>
        <v>https://community.secop.gov.co/Public/Tendering/OpportunityDetail/Index?noticeUID=CO1.NTC.9421407&amp;isFromPublicArea=True&amp;isModal=true&amp;asPopupView=true</v>
      </c>
    </row>
    <row r="24" spans="1:15" ht="94.5" x14ac:dyDescent="0.25">
      <c r="A24" s="8" t="s">
        <v>28</v>
      </c>
      <c r="B24" s="19" t="str">
        <f>_xlfn.XLOOKUP(A24,'[1]BASE CONTRACTUAL 2026'!C:C,'[1]BASE CONTRACTUAL 2026'!G:G,)</f>
        <v>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v>
      </c>
      <c r="C24" s="11" t="str">
        <f>_xlfn.XLOOKUP(A24,'[1]BASE CONTRACTUAL 2026'!C:C,'[1]BASE CONTRACTUAL 2026'!W:W,)</f>
        <v>DEBBIE ALEJANDRA ANGULO  ROJAS</v>
      </c>
      <c r="D24" s="11" t="s">
        <v>177</v>
      </c>
      <c r="E24" s="9">
        <f>_xlfn.XLOOKUP(A24,'[1]BASE CONTRACTUAL 2026'!C:C,'[1]BASE CONTRACTUAL 2026'!K:K,)</f>
        <v>36000000</v>
      </c>
      <c r="F24" s="9">
        <f>_xlfn.XLOOKUP(A24,'[1]BASE CONTRACTUAL 2026'!C:C,'[1]BASE CONTRACTUAL 2026'!L:L,)</f>
        <v>12000000</v>
      </c>
      <c r="G24" s="9">
        <f t="shared" si="0"/>
        <v>48000000</v>
      </c>
      <c r="H24" s="9">
        <f>SUMIF('[1] CRP'!K:K,A24,'[1] CRP'!AQ:AQ)</f>
        <v>33400000</v>
      </c>
      <c r="I24" s="15">
        <f t="shared" si="3"/>
        <v>0.6958333333333333</v>
      </c>
      <c r="J24" s="9">
        <f t="shared" si="2"/>
        <v>14600000</v>
      </c>
      <c r="K24" s="10">
        <f>_xlfn.XLOOKUP(A24,'[1]BASE CONTRACTUAL 2026'!C:C,'[1]BASE CONTRACTUAL 2026'!P:P,)</f>
        <v>46036</v>
      </c>
      <c r="L24" s="10">
        <f>_xlfn.XLOOKUP(A24,'[1]BASE CONTRACTUAL 2026'!C:C,'[1]BASE CONTRACTUAL 2026'!Q:Q,)</f>
        <v>46221</v>
      </c>
      <c r="M24" s="20">
        <f>_xlfn.XLOOKUP(A24,'[1]BASE CONTRACTUAL 2026'!C:C,'[1]BASE CONTRACTUAL 2026'!R:R,)</f>
        <v>60</v>
      </c>
      <c r="N24" s="10">
        <f>_xlfn.XLOOKUP(A24,'[1]BASE CONTRACTUAL 2026'!C:C,'[1]BASE CONTRACTUAL 2026'!S:S,)</f>
        <v>46278</v>
      </c>
      <c r="O24" s="12" t="str">
        <f>_xlfn.XLOOKUP(A24,'[1]BASE CONTRACTUAL 2026'!C:C,'[1]BASE CONTRACTUAL 2026'!E:E,)</f>
        <v>https://community.secop.gov.co/Public/Tendering/OpportunityDetail/Index?noticeUID=CO1.NTC.9428569&amp;isFromPublicArea=True&amp;isModal=true&amp;asPopupView=true</v>
      </c>
    </row>
    <row r="25" spans="1:15" ht="94.5" x14ac:dyDescent="0.25">
      <c r="A25" s="8" t="s">
        <v>29</v>
      </c>
      <c r="B25" s="19" t="str">
        <f>_xlfn.XLOOKUP(A25,'[1]BASE CONTRACTUAL 2026'!C:C,'[1]BASE CONTRACTUAL 2026'!G:G,)</f>
        <v>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v>
      </c>
      <c r="C25" s="11" t="str">
        <f>_xlfn.XLOOKUP(A25,'[1]BASE CONTRACTUAL 2026'!C:C,'[1]BASE CONTRACTUAL 2026'!W:W,)</f>
        <v xml:space="preserve">LILIANA MARITZA ROA BAQUERO </v>
      </c>
      <c r="D25" s="11" t="s">
        <v>177</v>
      </c>
      <c r="E25" s="9">
        <f>_xlfn.XLOOKUP(A25,'[1]BASE CONTRACTUAL 2026'!C:C,'[1]BASE CONTRACTUAL 2026'!K:K,)</f>
        <v>60000000</v>
      </c>
      <c r="F25" s="9">
        <f>_xlfn.XLOOKUP(A25,'[1]BASE CONTRACTUAL 2026'!C:C,'[1]BASE CONTRACTUAL 2026'!L:L,)</f>
        <v>20000000</v>
      </c>
      <c r="G25" s="9">
        <f t="shared" si="0"/>
        <v>80000000</v>
      </c>
      <c r="H25" s="9">
        <f>SUMIF('[1] CRP'!K:K,A25,'[1] CRP'!AQ:AQ)</f>
        <v>57333333</v>
      </c>
      <c r="I25" s="15">
        <f t="shared" si="3"/>
        <v>0.7166666625</v>
      </c>
      <c r="J25" s="9">
        <f t="shared" si="2"/>
        <v>22666667</v>
      </c>
      <c r="K25" s="10">
        <f>_xlfn.XLOOKUP(A25,'[1]BASE CONTRACTUAL 2026'!C:C,'[1]BASE CONTRACTUAL 2026'!P:P,)</f>
        <v>46031</v>
      </c>
      <c r="L25" s="10">
        <f>_xlfn.XLOOKUP(A25,'[1]BASE CONTRACTUAL 2026'!C:C,'[1]BASE CONTRACTUAL 2026'!Q:Q,)</f>
        <v>46210</v>
      </c>
      <c r="M25" s="20">
        <f>_xlfn.XLOOKUP(A25,'[1]BASE CONTRACTUAL 2026'!C:C,'[1]BASE CONTRACTUAL 2026'!R:R,)</f>
        <v>60</v>
      </c>
      <c r="N25" s="10">
        <f>_xlfn.XLOOKUP(A25,'[1]BASE CONTRACTUAL 2026'!C:C,'[1]BASE CONTRACTUAL 2026'!S:S,)</f>
        <v>46273</v>
      </c>
      <c r="O25" s="12" t="str">
        <f>_xlfn.XLOOKUP(A25,'[1]BASE CONTRACTUAL 2026'!C:C,'[1]BASE CONTRACTUAL 2026'!E:E,)</f>
        <v>https://community.secop.gov.co/Public/Tendering/OpportunityDetail/Index?noticeUID=CO1.NTC.9428925&amp;isFromPublicArea=True&amp;isModal=true&amp;asPopupView=true</v>
      </c>
    </row>
    <row r="26" spans="1:15" ht="47.25" x14ac:dyDescent="0.25">
      <c r="A26" s="8" t="s">
        <v>30</v>
      </c>
      <c r="B26" s="19" t="str">
        <f>_xlfn.XLOOKUP(A26,'[1]BASE CONTRACTUAL 2026'!C:C,'[1]BASE CONTRACTUAL 2026'!G:G,)</f>
        <v>PRESTAR SERVICIOS DE APOYO A LA GESTIÓN EN ACTIVIDADES ARCHIVISTICAS Y DE MANEJO DOCUMENTAL
QUE SE REQUIERAN EN LA OFICINA JURÍDICA DEL IDT</v>
      </c>
      <c r="C26" s="11" t="str">
        <f>_xlfn.XLOOKUP(A26,'[1]BASE CONTRACTUAL 2026'!C:C,'[1]BASE CONTRACTUAL 2026'!W:W,)</f>
        <v>ANGELA INES ESPINOSA SALGADO</v>
      </c>
      <c r="D26" s="11" t="s">
        <v>177</v>
      </c>
      <c r="E26" s="9">
        <f>_xlfn.XLOOKUP(A26,'[1]BASE CONTRACTUAL 2026'!C:C,'[1]BASE CONTRACTUAL 2026'!K:K,)</f>
        <v>18000000</v>
      </c>
      <c r="F26" s="9">
        <f>_xlfn.XLOOKUP(A26,'[1]BASE CONTRACTUAL 2026'!C:C,'[1]BASE CONTRACTUAL 2026'!L:L,)</f>
        <v>3500000</v>
      </c>
      <c r="G26" s="9">
        <f t="shared" si="0"/>
        <v>21500000</v>
      </c>
      <c r="H26" s="9">
        <f>SUMIF('[1] CRP'!K:K,A26,'[1] CRP'!AQ:AQ)</f>
        <v>17200000</v>
      </c>
      <c r="I26" s="15">
        <f t="shared" si="3"/>
        <v>0.8</v>
      </c>
      <c r="J26" s="9">
        <f t="shared" si="2"/>
        <v>4300000</v>
      </c>
      <c r="K26" s="10">
        <f>_xlfn.XLOOKUP(A26,'[1]BASE CONTRACTUAL 2026'!C:C,'[1]BASE CONTRACTUAL 2026'!P:P,)</f>
        <v>46031</v>
      </c>
      <c r="L26" s="10">
        <f>_xlfn.XLOOKUP(A26,'[1]BASE CONTRACTUAL 2026'!C:C,'[1]BASE CONTRACTUAL 2026'!Q:Q,)</f>
        <v>46211</v>
      </c>
      <c r="M26" s="20">
        <f>_xlfn.XLOOKUP(A26,'[1]BASE CONTRACTUAL 2026'!C:C,'[1]BASE CONTRACTUAL 2026'!R:R,)</f>
        <v>35</v>
      </c>
      <c r="N26" s="10">
        <f>_xlfn.XLOOKUP(A26,'[1]BASE CONTRACTUAL 2026'!C:C,'[1]BASE CONTRACTUAL 2026'!S:S,)</f>
        <v>46247</v>
      </c>
      <c r="O26" s="12" t="str">
        <f>_xlfn.XLOOKUP(A26,'[1]BASE CONTRACTUAL 2026'!C:C,'[1]BASE CONTRACTUAL 2026'!E:E,)</f>
        <v>https://community.secop.gov.co/Public/Tendering/OpportunityDetail/Index?noticeUID=CO1.NTC.9428589&amp;isFromPublicArea=True&amp;isModal=true&amp;asPopupView=true</v>
      </c>
    </row>
    <row r="27" spans="1:15" ht="63" x14ac:dyDescent="0.25">
      <c r="A27" s="8" t="s">
        <v>31</v>
      </c>
      <c r="B27" s="19" t="str">
        <f>_xlfn.XLOOKUP(A27,'[1]BASE CONTRACTUAL 2026'!C:C,'[1]BASE CONTRACTUAL 2026'!G:G,)</f>
        <v>PRESTAR SERVICIOS PROFESIONALES PARA DISEÑAR Y PRODUCIR MATERIAL GRÁFICO EN FORMATOS IMPRESO; DIGITAL Y WEB; ALINEADO CON LA IDENTIDAD DE MARCA; LAS CAMPAÑAS PROMOCIONALES Y LA ESTRATEGIA DIGITAL DEL INSTITUTO DISTRITAL DE TURISMO.</v>
      </c>
      <c r="C27" s="11" t="str">
        <f>_xlfn.XLOOKUP(A27,'[1]BASE CONTRACTUAL 2026'!C:C,'[1]BASE CONTRACTUAL 2026'!W:W,)</f>
        <v>SEBASTIÁN RUANO LONDOÑO</v>
      </c>
      <c r="D27" s="11" t="s">
        <v>177</v>
      </c>
      <c r="E27" s="9">
        <f>_xlfn.XLOOKUP(A27,'[1]BASE CONTRACTUAL 2026'!C:C,'[1]BASE CONTRACTUAL 2026'!K:K,)</f>
        <v>37164000</v>
      </c>
      <c r="F27" s="9">
        <f>_xlfn.XLOOKUP(A27,'[1]BASE CONTRACTUAL 2026'!C:C,'[1]BASE CONTRACTUAL 2026'!L:L,)</f>
        <v>12388000</v>
      </c>
      <c r="G27" s="9">
        <f t="shared" si="0"/>
        <v>49552000</v>
      </c>
      <c r="H27" s="9">
        <f>SUMIF('[1] CRP'!K:K,A27,'[1] CRP'!AQ:AQ)</f>
        <v>34067000</v>
      </c>
      <c r="I27" s="15">
        <f t="shared" si="3"/>
        <v>0.6875</v>
      </c>
      <c r="J27" s="9">
        <f t="shared" si="2"/>
        <v>15485000</v>
      </c>
      <c r="K27" s="10">
        <f>_xlfn.XLOOKUP(A27,'[1]BASE CONTRACTUAL 2026'!C:C,'[1]BASE CONTRACTUAL 2026'!P:P,)</f>
        <v>46038</v>
      </c>
      <c r="L27" s="10">
        <f>_xlfn.XLOOKUP(A27,'[1]BASE CONTRACTUAL 2026'!C:C,'[1]BASE CONTRACTUAL 2026'!Q:Q,)</f>
        <v>46210</v>
      </c>
      <c r="M27" s="20">
        <f>_xlfn.XLOOKUP(A27,'[1]BASE CONTRACTUAL 2026'!C:C,'[1]BASE CONTRACTUAL 2026'!R:R,)</f>
        <v>60</v>
      </c>
      <c r="N27" s="10">
        <f>_xlfn.XLOOKUP(A27,'[1]BASE CONTRACTUAL 2026'!C:C,'[1]BASE CONTRACTUAL 2026'!S:S,)</f>
        <v>46280</v>
      </c>
      <c r="O27" s="12" t="str">
        <f>_xlfn.XLOOKUP(A27,'[1]BASE CONTRACTUAL 2026'!C:C,'[1]BASE CONTRACTUAL 2026'!E:E,)</f>
        <v>https://community.secop.gov.co/Public/Tendering/OpportunityDetail/Index?noticeUID=CO1.NTC.9442311&amp;isFromPublicArea=True&amp;isModal=true&amp;asPopupView=true</v>
      </c>
    </row>
    <row r="28" spans="1:15" ht="94.5" x14ac:dyDescent="0.25">
      <c r="A28" s="8" t="s">
        <v>32</v>
      </c>
      <c r="B28" s="19" t="str">
        <f>_xlfn.XLOOKUP(A28,'[1]BASE CONTRACTUAL 2026'!C:C,'[1]BASE CONTRACTUAL 2026'!G:G,)</f>
        <v>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v>
      </c>
      <c r="C28" s="11" t="str">
        <f>_xlfn.XLOOKUP(A28,'[1]BASE CONTRACTUAL 2026'!C:C,'[1]BASE CONTRACTUAL 2026'!W:W,)</f>
        <v xml:space="preserve">SANTIAGO RINCÓN DURÁN </v>
      </c>
      <c r="D28" s="11" t="s">
        <v>177</v>
      </c>
      <c r="E28" s="9">
        <f>_xlfn.XLOOKUP(A28,'[1]BASE CONTRACTUAL 2026'!C:C,'[1]BASE CONTRACTUAL 2026'!K:K,)</f>
        <v>34800000</v>
      </c>
      <c r="F28" s="9">
        <f>_xlfn.XLOOKUP(A28,'[1]BASE CONTRACTUAL 2026'!C:C,'[1]BASE CONTRACTUAL 2026'!L:L,)</f>
        <v>11600000</v>
      </c>
      <c r="G28" s="9">
        <f t="shared" si="0"/>
        <v>46400000</v>
      </c>
      <c r="H28" s="9">
        <f>SUMIF('[1] CRP'!K:K,A28,'[1] CRP'!AQ:AQ)</f>
        <v>32286667</v>
      </c>
      <c r="I28" s="15">
        <f t="shared" si="3"/>
        <v>0.69583334051724133</v>
      </c>
      <c r="J28" s="9">
        <f t="shared" si="2"/>
        <v>14113333</v>
      </c>
      <c r="K28" s="10">
        <f>_xlfn.XLOOKUP(A28,'[1]BASE CONTRACTUAL 2026'!C:C,'[1]BASE CONTRACTUAL 2026'!P:P,)</f>
        <v>46036</v>
      </c>
      <c r="L28" s="10">
        <f>_xlfn.XLOOKUP(A28,'[1]BASE CONTRACTUAL 2026'!C:C,'[1]BASE CONTRACTUAL 2026'!Q:Q,)</f>
        <v>46210</v>
      </c>
      <c r="M28" s="20">
        <f>_xlfn.XLOOKUP(A28,'[1]BASE CONTRACTUAL 2026'!C:C,'[1]BASE CONTRACTUAL 2026'!R:R,)</f>
        <v>60</v>
      </c>
      <c r="N28" s="10">
        <f>_xlfn.XLOOKUP(A28,'[1]BASE CONTRACTUAL 2026'!C:C,'[1]BASE CONTRACTUAL 2026'!S:S,)</f>
        <v>46278</v>
      </c>
      <c r="O28" s="12" t="str">
        <f>_xlfn.XLOOKUP(A28,'[1]BASE CONTRACTUAL 2026'!C:C,'[1]BASE CONTRACTUAL 2026'!E:E,)</f>
        <v>https://community.secop.gov.co/Public/Tendering/OpportunityDetail/Index?noticeUID=CO1.NTC.9442288&amp;isFromPublicArea=True&amp;isModal=true&amp;asPopupView=true</v>
      </c>
    </row>
    <row r="29" spans="1:15" ht="110.25" x14ac:dyDescent="0.25">
      <c r="A29" s="8" t="s">
        <v>33</v>
      </c>
      <c r="B29" s="19" t="str">
        <f>_xlfn.XLOOKUP(A29,'[1]BASE CONTRACTUAL 2026'!C:C,'[1]BASE CONTRACTUAL 2026'!G:G,)</f>
        <v>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v>
      </c>
      <c r="C29" s="11" t="str">
        <f>_xlfn.XLOOKUP(A29,'[1]BASE CONTRACTUAL 2026'!C:C,'[1]BASE CONTRACTUAL 2026'!W:W,)</f>
        <v xml:space="preserve">LADY ESTEFANIA PÉREZ CAMACHO </v>
      </c>
      <c r="D29" s="11" t="s">
        <v>177</v>
      </c>
      <c r="E29" s="9">
        <f>_xlfn.XLOOKUP(A29,'[1]BASE CONTRACTUAL 2026'!C:C,'[1]BASE CONTRACTUAL 2026'!K:K,)</f>
        <v>36000000</v>
      </c>
      <c r="F29" s="9">
        <f>_xlfn.XLOOKUP(A29,'[1]BASE CONTRACTUAL 2026'!C:C,'[1]BASE CONTRACTUAL 2026'!L:L,)</f>
        <v>12000000</v>
      </c>
      <c r="G29" s="9">
        <f t="shared" si="0"/>
        <v>48000000</v>
      </c>
      <c r="H29" s="9">
        <f>SUMIF('[1] CRP'!K:K,A29,'[1] CRP'!AQ:AQ)</f>
        <v>33400000</v>
      </c>
      <c r="I29" s="15">
        <f t="shared" si="3"/>
        <v>0.6958333333333333</v>
      </c>
      <c r="J29" s="9">
        <f t="shared" si="2"/>
        <v>14600000</v>
      </c>
      <c r="K29" s="10">
        <f>_xlfn.XLOOKUP(A29,'[1]BASE CONTRACTUAL 2026'!C:C,'[1]BASE CONTRACTUAL 2026'!P:P,)</f>
        <v>46036</v>
      </c>
      <c r="L29" s="10">
        <f>_xlfn.XLOOKUP(A29,'[1]BASE CONTRACTUAL 2026'!C:C,'[1]BASE CONTRACTUAL 2026'!Q:Q,)</f>
        <v>46210</v>
      </c>
      <c r="M29" s="20">
        <f>_xlfn.XLOOKUP(A29,'[1]BASE CONTRACTUAL 2026'!C:C,'[1]BASE CONTRACTUAL 2026'!R:R,)</f>
        <v>60</v>
      </c>
      <c r="N29" s="10">
        <f>_xlfn.XLOOKUP(A29,'[1]BASE CONTRACTUAL 2026'!C:C,'[1]BASE CONTRACTUAL 2026'!S:S,)</f>
        <v>46278</v>
      </c>
      <c r="O29" s="12" t="str">
        <f>_xlfn.XLOOKUP(A29,'[1]BASE CONTRACTUAL 2026'!C:C,'[1]BASE CONTRACTUAL 2026'!E:E,)</f>
        <v>https://community.secop.gov.co/Public/Tendering/OpportunityDetail/Index?noticeUID=CO1.NTC.9442284&amp;isFromPublicArea=True&amp;isModal=true&amp;asPopupView=true</v>
      </c>
    </row>
    <row r="30" spans="1:15" ht="110.25" x14ac:dyDescent="0.25">
      <c r="A30" s="8" t="s">
        <v>34</v>
      </c>
      <c r="B30" s="19" t="str">
        <f>_xlfn.XLOOKUP(A30,'[1]BASE CONTRACTUAL 2026'!C:C,'[1]BASE CONTRACTUAL 2026'!G:G,)</f>
        <v>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v>
      </c>
      <c r="C30" s="11" t="str">
        <f>_xlfn.XLOOKUP(A30,'[1]BASE CONTRACTUAL 2026'!C:C,'[1]BASE CONTRACTUAL 2026'!W:W,)</f>
        <v xml:space="preserve">CINDY MARCELA CASTIBLANCO HERRERA </v>
      </c>
      <c r="D30" s="11" t="s">
        <v>177</v>
      </c>
      <c r="E30" s="9">
        <f>_xlfn.XLOOKUP(A30,'[1]BASE CONTRACTUAL 2026'!C:C,'[1]BASE CONTRACTUAL 2026'!K:K,)</f>
        <v>49548000</v>
      </c>
      <c r="F30" s="9">
        <f>_xlfn.XLOOKUP(A30,'[1]BASE CONTRACTUAL 2026'!C:C,'[1]BASE CONTRACTUAL 2026'!L:L,)</f>
        <v>16516000</v>
      </c>
      <c r="G30" s="9">
        <f t="shared" si="0"/>
        <v>66064000</v>
      </c>
      <c r="H30" s="9">
        <f>SUMIF('[1] CRP'!K:K,A30,'[1] CRP'!AQ:AQ)</f>
        <v>45969533</v>
      </c>
      <c r="I30" s="15">
        <f t="shared" si="3"/>
        <v>0.69583332828772104</v>
      </c>
      <c r="J30" s="9">
        <f t="shared" si="2"/>
        <v>20094467</v>
      </c>
      <c r="K30" s="10">
        <f>_xlfn.XLOOKUP(A30,'[1]BASE CONTRACTUAL 2026'!C:C,'[1]BASE CONTRACTUAL 2026'!P:P,)</f>
        <v>46036</v>
      </c>
      <c r="L30" s="10">
        <f>_xlfn.XLOOKUP(A30,'[1]BASE CONTRACTUAL 2026'!C:C,'[1]BASE CONTRACTUAL 2026'!Q:Q,)</f>
        <v>46210</v>
      </c>
      <c r="M30" s="20">
        <f>_xlfn.XLOOKUP(A30,'[1]BASE CONTRACTUAL 2026'!C:C,'[1]BASE CONTRACTUAL 2026'!R:R,)</f>
        <v>60</v>
      </c>
      <c r="N30" s="10">
        <f>_xlfn.XLOOKUP(A30,'[1]BASE CONTRACTUAL 2026'!C:C,'[1]BASE CONTRACTUAL 2026'!S:S,)</f>
        <v>46278</v>
      </c>
      <c r="O30" s="12" t="str">
        <f>_xlfn.XLOOKUP(A30,'[1]BASE CONTRACTUAL 2026'!C:C,'[1]BASE CONTRACTUAL 2026'!E:E,)</f>
        <v>https://community.secop.gov.co/Public/Tendering/OpportunityDetail/Index?noticeUID=CO1.NTC.9442451&amp;isFromPublicArea=True&amp;isModal=true&amp;asPopupView=true</v>
      </c>
    </row>
    <row r="31" spans="1:15" ht="63" x14ac:dyDescent="0.25">
      <c r="A31" s="8" t="s">
        <v>35</v>
      </c>
      <c r="B31" s="19" t="str">
        <f>_xlfn.XLOOKUP(A31,'[1]BASE CONTRACTUAL 2026'!C:C,'[1]BASE CONTRACTUAL 2026'!G:G,)</f>
        <v>PRESTAR SERVICIOS PROFESIONALES PARA GESTIONAR EL RELACIONAMIENTO CON MEDIOS; ELABORAR CONTENIDOS ESCRITOS Y AUDIOVISUALES; Y PROMOVER INFORMACIÓN INSTITUCIONAL MEDIANTE FREE PRESS; DE ACUERDO CON LA ESTRATEGIA DE COMUNICACIÓN DEL INSTITUTO DISTRITAL DE TURISMO.</v>
      </c>
      <c r="C31" s="11" t="str">
        <f>_xlfn.XLOOKUP(A31,'[1]BASE CONTRACTUAL 2026'!C:C,'[1]BASE CONTRACTUAL 2026'!W:W,)</f>
        <v>NATALIA ESPITIA SALAZAR</v>
      </c>
      <c r="D31" s="11" t="s">
        <v>177</v>
      </c>
      <c r="E31" s="9">
        <f>_xlfn.XLOOKUP(A31,'[1]BASE CONTRACTUAL 2026'!C:C,'[1]BASE CONTRACTUAL 2026'!K:K,)</f>
        <v>33990000</v>
      </c>
      <c r="F31" s="9">
        <f>_xlfn.XLOOKUP(A31,'[1]BASE CONTRACTUAL 2026'!C:C,'[1]BASE CONTRACTUAL 2026'!L:L,)</f>
        <v>11330000</v>
      </c>
      <c r="G31" s="9">
        <f t="shared" si="0"/>
        <v>45320000</v>
      </c>
      <c r="H31" s="9">
        <f>SUMIF('[1] CRP'!K:K,A31,'[1] CRP'!AQ:AQ)</f>
        <v>31157500</v>
      </c>
      <c r="I31" s="15">
        <f t="shared" si="3"/>
        <v>0.6875</v>
      </c>
      <c r="J31" s="9">
        <f t="shared" si="2"/>
        <v>14162500</v>
      </c>
      <c r="K31" s="10">
        <f>_xlfn.XLOOKUP(A31,'[1]BASE CONTRACTUAL 2026'!C:C,'[1]BASE CONTRACTUAL 2026'!P:P,)</f>
        <v>46038</v>
      </c>
      <c r="L31" s="10">
        <f>_xlfn.XLOOKUP(A31,'[1]BASE CONTRACTUAL 2026'!C:C,'[1]BASE CONTRACTUAL 2026'!Q:Q,)</f>
        <v>46210</v>
      </c>
      <c r="M31" s="20">
        <f>_xlfn.XLOOKUP(A31,'[1]BASE CONTRACTUAL 2026'!C:C,'[1]BASE CONTRACTUAL 2026'!R:R,)</f>
        <v>60</v>
      </c>
      <c r="N31" s="10">
        <f>_xlfn.XLOOKUP(A31,'[1]BASE CONTRACTUAL 2026'!C:C,'[1]BASE CONTRACTUAL 2026'!S:S,)</f>
        <v>46280</v>
      </c>
      <c r="O31" s="12" t="str">
        <f>_xlfn.XLOOKUP(A31,'[1]BASE CONTRACTUAL 2026'!C:C,'[1]BASE CONTRACTUAL 2026'!E:E,)</f>
        <v>https://community.secop.gov.co/Public/Tendering/OpportunityDetail/Index?noticeUID=CO1.NTC.9442262&amp;isFromPublicArea=True&amp;isModal=true&amp;asPopupView=true</v>
      </c>
    </row>
    <row r="32" spans="1:15" ht="63" x14ac:dyDescent="0.25">
      <c r="A32" s="8" t="s">
        <v>36</v>
      </c>
      <c r="B32" s="19" t="str">
        <f>_xlfn.XLOOKUP(A32,'[1]BASE CONTRACTUAL 2026'!C:C,'[1]BASE CONTRACTUAL 2026'!G:G,)</f>
        <v>PRESTAR SERVICIOS PROFESIONALES PARA LA GESTIÓN Y ACTUALIZACIÓN DE CONTENIDOS DEL PORTAL WEB; MICROSITIOS E INTRANET DEL IDT; LA OPTIMIZACIÓN SEO; LA GENERACIÓN DE ESTADÍSTICAS Y EL CUMPLIMIENTO DE LA NORMATIVA DE TRANSPARENCIA Y GOBIERNO DIGITAL.</v>
      </c>
      <c r="C32" s="11" t="str">
        <f>_xlfn.XLOOKUP(A32,'[1]BASE CONTRACTUAL 2026'!C:C,'[1]BASE CONTRACTUAL 2026'!W:W,)</f>
        <v>JUAN CAMILO GIRÓN QUIJANO</v>
      </c>
      <c r="D32" s="11" t="s">
        <v>177</v>
      </c>
      <c r="E32" s="9">
        <f>_xlfn.XLOOKUP(A32,'[1]BASE CONTRACTUAL 2026'!C:C,'[1]BASE CONTRACTUAL 2026'!K:K,)</f>
        <v>27252000</v>
      </c>
      <c r="F32" s="9">
        <f>_xlfn.XLOOKUP(A32,'[1]BASE CONTRACTUAL 2026'!C:C,'[1]BASE CONTRACTUAL 2026'!L:L,)</f>
        <v>9084000</v>
      </c>
      <c r="G32" s="9">
        <f t="shared" si="0"/>
        <v>36336000</v>
      </c>
      <c r="H32" s="9">
        <f>SUMIF('[1] CRP'!K:K,A32,'[1] CRP'!AQ:AQ)</f>
        <v>25132400</v>
      </c>
      <c r="I32" s="15">
        <f t="shared" si="3"/>
        <v>0.69166666666666665</v>
      </c>
      <c r="J32" s="9">
        <f t="shared" si="2"/>
        <v>11203600</v>
      </c>
      <c r="K32" s="10">
        <f>_xlfn.XLOOKUP(A32,'[1]BASE CONTRACTUAL 2026'!C:C,'[1]BASE CONTRACTUAL 2026'!P:P,)</f>
        <v>46037</v>
      </c>
      <c r="L32" s="10">
        <f>_xlfn.XLOOKUP(A32,'[1]BASE CONTRACTUAL 2026'!C:C,'[1]BASE CONTRACTUAL 2026'!Q:Q,)</f>
        <v>46210</v>
      </c>
      <c r="M32" s="20">
        <f>_xlfn.XLOOKUP(A32,'[1]BASE CONTRACTUAL 2026'!C:C,'[1]BASE CONTRACTUAL 2026'!R:R,)</f>
        <v>60</v>
      </c>
      <c r="N32" s="10">
        <f>_xlfn.XLOOKUP(A32,'[1]BASE CONTRACTUAL 2026'!C:C,'[1]BASE CONTRACTUAL 2026'!S:S,)</f>
        <v>46279</v>
      </c>
      <c r="O32" s="12" t="str">
        <f>_xlfn.XLOOKUP(A32,'[1]BASE CONTRACTUAL 2026'!C:C,'[1]BASE CONTRACTUAL 2026'!E:E,)</f>
        <v>https://community.secop.gov.co/Public/Tendering/OpportunityDetail/Index?noticeUID=CO1.NTC.9442247&amp;isFromPublicArea=True&amp;isModal=true&amp;asPopupView=true</v>
      </c>
    </row>
    <row r="33" spans="1:15" ht="47.25" x14ac:dyDescent="0.25">
      <c r="A33" s="8" t="s">
        <v>37</v>
      </c>
      <c r="B33" s="19" t="str">
        <f>_xlfn.XLOOKUP(A33,'[1]BASE CONTRACTUAL 2026'!C:C,'[1]BASE CONTRACTUAL 2026'!G:G,)</f>
        <v>PRESTAR SERVICIOS DE APOYO A LA GESTIÓN EN ACTIVIDADES DOCUMENTALES Y OPERATIVAS QUE SE
REQUIERAN EN LA OFICINA JURÍDICA DEL INSTITUTO DISTRITAL DE TURISMO.</v>
      </c>
      <c r="C33" s="11" t="str">
        <f>_xlfn.XLOOKUP(A33,'[1]BASE CONTRACTUAL 2026'!C:C,'[1]BASE CONTRACTUAL 2026'!W:W,)</f>
        <v>JULIAN DAVID RUBIANO SARMIENTO</v>
      </c>
      <c r="D33" s="11" t="s">
        <v>177</v>
      </c>
      <c r="E33" s="9">
        <f>_xlfn.XLOOKUP(A33,'[1]BASE CONTRACTUAL 2026'!C:C,'[1]BASE CONTRACTUAL 2026'!K:K,)</f>
        <v>17340000</v>
      </c>
      <c r="F33" s="9">
        <f>_xlfn.XLOOKUP(A33,'[1]BASE CONTRACTUAL 2026'!C:C,'[1]BASE CONTRACTUAL 2026'!L:L,)</f>
        <v>7400000</v>
      </c>
      <c r="G33" s="9">
        <f t="shared" si="0"/>
        <v>24740000</v>
      </c>
      <c r="H33" s="9">
        <f>SUMIF('[1] CRP'!K:K,A33,'[1] CRP'!AQ:AQ)</f>
        <v>16569333</v>
      </c>
      <c r="I33" s="15">
        <f t="shared" si="3"/>
        <v>0.66973860145513342</v>
      </c>
      <c r="J33" s="9">
        <f t="shared" si="2"/>
        <v>8170667</v>
      </c>
      <c r="K33" s="10">
        <f>_xlfn.XLOOKUP(A33,'[1]BASE CONTRACTUAL 2026'!C:C,'[1]BASE CONTRACTUAL 2026'!P:P,)</f>
        <v>46031</v>
      </c>
      <c r="L33" s="10">
        <f>_xlfn.XLOOKUP(A33,'[1]BASE CONTRACTUAL 2026'!C:C,'[1]BASE CONTRACTUAL 2026'!Q:Q,)</f>
        <v>46211</v>
      </c>
      <c r="M33" s="20">
        <f>_xlfn.XLOOKUP(A33,'[1]BASE CONTRACTUAL 2026'!C:C,'[1]BASE CONTRACTUAL 2026'!R:R,)</f>
        <v>60</v>
      </c>
      <c r="N33" s="10">
        <f>_xlfn.XLOOKUP(A33,'[1]BASE CONTRACTUAL 2026'!C:C,'[1]BASE CONTRACTUAL 2026'!S:S,)</f>
        <v>46247</v>
      </c>
      <c r="O33" s="12" t="str">
        <f>_xlfn.XLOOKUP(A33,'[1]BASE CONTRACTUAL 2026'!C:C,'[1]BASE CONTRACTUAL 2026'!E:E,)</f>
        <v>https://community.secop.gov.co/Public/Tendering/OpportunityDetail/Index?noticeUID=CO1.NTC.9428590&amp;isFromPublicArea=True&amp;isModal=true&amp;asPopupView=true</v>
      </c>
    </row>
    <row r="34" spans="1:15" ht="47.25" x14ac:dyDescent="0.25">
      <c r="A34" s="8" t="s">
        <v>38</v>
      </c>
      <c r="B34" s="19" t="str">
        <f>_xlfn.XLOOKUP(A34,'[1]BASE CONTRACTUAL 2026'!C:C,'[1]BASE CONTRACTUAL 2026'!G:G,)</f>
        <v>PRESTAR SERVICIOS PROFESIONALES PARA EL TRÁMITE Y SEGUIMIENTO DE LAS GESTIONES ADMINISTRATIVAS; PRESUPUESTALES Y FINANCIERAS; EN ESPECIAL EL PROCESO CONTABLE DEL INSTITUTO DISTRITAL DE TURISMO.</v>
      </c>
      <c r="C34" s="11" t="str">
        <f>_xlfn.XLOOKUP(A34,'[1]BASE CONTRACTUAL 2026'!C:C,'[1]BASE CONTRACTUAL 2026'!W:W,)</f>
        <v>ANDREA DEL PILAR BELTRAN SARMIENTO</v>
      </c>
      <c r="D34" s="11" t="s">
        <v>177</v>
      </c>
      <c r="E34" s="9">
        <f>_xlfn.XLOOKUP(A34,'[1]BASE CONTRACTUAL 2026'!C:C,'[1]BASE CONTRACTUAL 2026'!K:K,)</f>
        <v>26880000</v>
      </c>
      <c r="F34" s="9">
        <f>_xlfn.XLOOKUP(A34,'[1]BASE CONTRACTUAL 2026'!C:C,'[1]BASE CONTRACTUAL 2026'!L:L,)</f>
        <v>6720000</v>
      </c>
      <c r="G34" s="9">
        <f t="shared" si="0"/>
        <v>33600000</v>
      </c>
      <c r="H34" s="9">
        <f>SUMIF('[1] CRP'!K:K,A34,'[1] CRP'!AQ:AQ)</f>
        <v>24938667</v>
      </c>
      <c r="I34" s="15">
        <f t="shared" si="3"/>
        <v>0.7422222321428571</v>
      </c>
      <c r="J34" s="9">
        <f t="shared" si="2"/>
        <v>8661333</v>
      </c>
      <c r="K34" s="10">
        <f>_xlfn.XLOOKUP(A34,'[1]BASE CONTRACTUAL 2026'!C:C,'[1]BASE CONTRACTUAL 2026'!P:P,)</f>
        <v>46036</v>
      </c>
      <c r="L34" s="10">
        <f>_xlfn.XLOOKUP(A34,'[1]BASE CONTRACTUAL 2026'!C:C,'[1]BASE CONTRACTUAL 2026'!Q:Q,)</f>
        <v>46215</v>
      </c>
      <c r="M34" s="20">
        <f>_xlfn.XLOOKUP(A34,'[1]BASE CONTRACTUAL 2026'!C:C,'[1]BASE CONTRACTUAL 2026'!R:R,)</f>
        <v>45</v>
      </c>
      <c r="N34" s="10">
        <f>_xlfn.XLOOKUP(A34,'[1]BASE CONTRACTUAL 2026'!C:C,'[1]BASE CONTRACTUAL 2026'!S:S,)</f>
        <v>46262</v>
      </c>
      <c r="O34" s="12" t="str">
        <f>_xlfn.XLOOKUP(A34,'[1]BASE CONTRACTUAL 2026'!C:C,'[1]BASE CONTRACTUAL 2026'!E:E,)</f>
        <v>https://community.secop.gov.co/Public/Tendering/OpportunityDetail/Index?noticeUID=CO1.NTC.9443802&amp;isFromPublicArea=True&amp;isModal=true&amp;asPopupView=true</v>
      </c>
    </row>
    <row r="35" spans="1:15" ht="47.25" x14ac:dyDescent="0.25">
      <c r="A35" s="8" t="s">
        <v>39</v>
      </c>
      <c r="B35" s="19" t="str">
        <f>_xlfn.XLOOKUP(A35,'[1]BASE CONTRACTUAL 2026'!C:C,'[1]BASE CONTRACTUAL 2026'!G:G,)</f>
        <v>PRESTAR SERVICIOS DE APOYO A LA GESTIÓN AL PROCESO DE TALENTO HUMANO DE LA ENTIDAD; EN ESPECIAL LO RELACIONADO CON LAS HISTORIAS LABORALES DE LOS SERVIDORES DEL INSTITUTO DISTRITAL DE TURISMO.</v>
      </c>
      <c r="C35" s="11" t="str">
        <f>_xlfn.XLOOKUP(A35,'[1]BASE CONTRACTUAL 2026'!C:C,'[1]BASE CONTRACTUAL 2026'!W:W,)</f>
        <v>PAULA TATIANA CABIATIVA MENDIENTA</v>
      </c>
      <c r="D35" s="11" t="s">
        <v>177</v>
      </c>
      <c r="E35" s="9">
        <f>_xlfn.XLOOKUP(A35,'[1]BASE CONTRACTUAL 2026'!C:C,'[1]BASE CONTRACTUAL 2026'!K:K,)</f>
        <v>17370000</v>
      </c>
      <c r="F35" s="9">
        <f>_xlfn.XLOOKUP(A35,'[1]BASE CONTRACTUAL 2026'!C:C,'[1]BASE CONTRACTUAL 2026'!L:L,)</f>
        <v>4342500</v>
      </c>
      <c r="G35" s="9">
        <f t="shared" si="0"/>
        <v>21712500</v>
      </c>
      <c r="H35" s="9">
        <f>SUMIF('[1] CRP'!K:K,A35,'[1] CRP'!AQ:AQ)</f>
        <v>15536500</v>
      </c>
      <c r="I35" s="15">
        <f t="shared" si="3"/>
        <v>0.7155555555555555</v>
      </c>
      <c r="J35" s="9">
        <f t="shared" si="2"/>
        <v>6176000</v>
      </c>
      <c r="K35" s="10">
        <f>_xlfn.XLOOKUP(A35,'[1]BASE CONTRACTUAL 2026'!C:C,'[1]BASE CONTRACTUAL 2026'!P:P,)</f>
        <v>46042</v>
      </c>
      <c r="L35" s="10">
        <f>_xlfn.XLOOKUP(A35,'[1]BASE CONTRACTUAL 2026'!C:C,'[1]BASE CONTRACTUAL 2026'!Q:Q,)</f>
        <v>46215</v>
      </c>
      <c r="M35" s="20">
        <f>_xlfn.XLOOKUP(A35,'[1]BASE CONTRACTUAL 2026'!C:C,'[1]BASE CONTRACTUAL 2026'!R:R,)</f>
        <v>45</v>
      </c>
      <c r="N35" s="10">
        <f>_xlfn.XLOOKUP(A35,'[1]BASE CONTRACTUAL 2026'!C:C,'[1]BASE CONTRACTUAL 2026'!S:S,)</f>
        <v>46268</v>
      </c>
      <c r="O35" s="12" t="str">
        <f>_xlfn.XLOOKUP(A35,'[1]BASE CONTRACTUAL 2026'!C:C,'[1]BASE CONTRACTUAL 2026'!E:E,)</f>
        <v>https://community.secop.gov.co/Public/Tendering/OpportunityDetail/Index?noticeUID=CO1.NTC.9479407&amp;isFromPublicArea=True&amp;isModal=true&amp;asPopupView=true</v>
      </c>
    </row>
    <row r="36" spans="1:15" ht="78.75" x14ac:dyDescent="0.25">
      <c r="A36" s="8" t="s">
        <v>40</v>
      </c>
      <c r="B36" s="19" t="str">
        <f>_xlfn.XLOOKUP(A36,'[1]BASE CONTRACTUAL 2026'!C:C,'[1]BASE CONTRACTUAL 2026'!G:G,)</f>
        <v>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v>
      </c>
      <c r="C36" s="11" t="str">
        <f>_xlfn.XLOOKUP(A36,'[1]BASE CONTRACTUAL 2026'!C:C,'[1]BASE CONTRACTUAL 2026'!W:W,)</f>
        <v>JUAN DAVID GUZMAN ORTIZ</v>
      </c>
      <c r="D36" s="11" t="s">
        <v>177</v>
      </c>
      <c r="E36" s="9">
        <f>_xlfn.XLOOKUP(A36,'[1]BASE CONTRACTUAL 2026'!C:C,'[1]BASE CONTRACTUAL 2026'!K:K,)</f>
        <v>24600000</v>
      </c>
      <c r="F36" s="9">
        <f>_xlfn.XLOOKUP(A36,'[1]BASE CONTRACTUAL 2026'!C:C,'[1]BASE CONTRACTUAL 2026'!L:L,)</f>
        <v>0</v>
      </c>
      <c r="G36" s="9">
        <f t="shared" si="0"/>
        <v>24600000</v>
      </c>
      <c r="H36" s="9">
        <f>SUMIF('[1] CRP'!K:K,A36,'[1] CRP'!AQ:AQ)</f>
        <v>22003333</v>
      </c>
      <c r="I36" s="15">
        <f t="shared" si="3"/>
        <v>0.89444443089430892</v>
      </c>
      <c r="J36" s="9">
        <f t="shared" si="2"/>
        <v>2596667</v>
      </c>
      <c r="K36" s="10">
        <f>_xlfn.XLOOKUP(A36,'[1]BASE CONTRACTUAL 2026'!C:C,'[1]BASE CONTRACTUAL 2026'!P:P,)</f>
        <v>46042</v>
      </c>
      <c r="L36" s="10">
        <f>_xlfn.XLOOKUP(A36,'[1]BASE CONTRACTUAL 2026'!C:C,'[1]BASE CONTRACTUAL 2026'!Q:Q,)</f>
        <v>46215</v>
      </c>
      <c r="M36" s="20">
        <f>_xlfn.XLOOKUP(A36,'[1]BASE CONTRACTUAL 2026'!C:C,'[1]BASE CONTRACTUAL 2026'!R:R,)</f>
        <v>0</v>
      </c>
      <c r="N36" s="10">
        <f>_xlfn.XLOOKUP(A36,'[1]BASE CONTRACTUAL 2026'!C:C,'[1]BASE CONTRACTUAL 2026'!S:S,)</f>
        <v>46222</v>
      </c>
      <c r="O36" s="12" t="str">
        <f>_xlfn.XLOOKUP(A36,'[1]BASE CONTRACTUAL 2026'!C:C,'[1]BASE CONTRACTUAL 2026'!E:E,)</f>
        <v>https://community.secop.gov.co/Public/Tendering/OpportunityDetail/Index?noticeUID=CO1.NTC.9443380&amp;isFromPublicArea=True&amp;isModal=true&amp;asPopupView=true</v>
      </c>
    </row>
    <row r="37" spans="1:15" ht="110.25" x14ac:dyDescent="0.25">
      <c r="A37" s="8" t="s">
        <v>41</v>
      </c>
      <c r="B37" s="19" t="str">
        <f>_xlfn.XLOOKUP(A37,'[1]BASE CONTRACTUAL 2026'!C:C,'[1]BASE CONTRACTUAL 2026'!G:G,)</f>
        <v>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v>
      </c>
      <c r="C37" s="11" t="str">
        <f>_xlfn.XLOOKUP(A37,'[1]BASE CONTRACTUAL 2026'!C:C,'[1]BASE CONTRACTUAL 2026'!W:W,)</f>
        <v>LEIDY CATHERINE BARBOSA LEGUIZAMON</v>
      </c>
      <c r="D37" s="11" t="s">
        <v>177</v>
      </c>
      <c r="E37" s="9">
        <f>_xlfn.XLOOKUP(A37,'[1]BASE CONTRACTUAL 2026'!C:C,'[1]BASE CONTRACTUAL 2026'!K:K,)</f>
        <v>49440000</v>
      </c>
      <c r="F37" s="9">
        <f>_xlfn.XLOOKUP(A37,'[1]BASE CONTRACTUAL 2026'!C:C,'[1]BASE CONTRACTUAL 2026'!L:L,)</f>
        <v>0</v>
      </c>
      <c r="G37" s="9">
        <f t="shared" si="0"/>
        <v>49440000</v>
      </c>
      <c r="H37" s="9">
        <f>SUMIF('[1] CRP'!K:K,A37,'[1] CRP'!AQ:AQ)</f>
        <v>45594667</v>
      </c>
      <c r="I37" s="15">
        <f t="shared" si="3"/>
        <v>0.92222222896440131</v>
      </c>
      <c r="J37" s="9">
        <f t="shared" si="2"/>
        <v>3845333</v>
      </c>
      <c r="K37" s="10">
        <f>_xlfn.XLOOKUP(A37,'[1]BASE CONTRACTUAL 2026'!C:C,'[1]BASE CONTRACTUAL 2026'!P:P,)</f>
        <v>46037</v>
      </c>
      <c r="L37" s="10">
        <f>_xlfn.XLOOKUP(A37,'[1]BASE CONTRACTUAL 2026'!C:C,'[1]BASE CONTRACTUAL 2026'!Q:Q,)</f>
        <v>46215</v>
      </c>
      <c r="M37" s="20">
        <f>_xlfn.XLOOKUP(A37,'[1]BASE CONTRACTUAL 2026'!C:C,'[1]BASE CONTRACTUAL 2026'!R:R,)</f>
        <v>0</v>
      </c>
      <c r="N37" s="10">
        <f>_xlfn.XLOOKUP(A37,'[1]BASE CONTRACTUAL 2026'!C:C,'[1]BASE CONTRACTUAL 2026'!S:S,)</f>
        <v>46217</v>
      </c>
      <c r="O37" s="12" t="str">
        <f>_xlfn.XLOOKUP(A37,'[1]BASE CONTRACTUAL 2026'!C:C,'[1]BASE CONTRACTUAL 2026'!E:E,)</f>
        <v>https://community.secop.gov.co/Public/Tendering/OpportunityDetail/Index?noticeUID=CO1.NTC.9443892&amp;isFromPublicArea=True&amp;isModal=true&amp;asPopupView=true</v>
      </c>
    </row>
    <row r="38" spans="1:15" ht="47.25" x14ac:dyDescent="0.25">
      <c r="A38" s="8" t="s">
        <v>42</v>
      </c>
      <c r="B38" s="19" t="str">
        <f>_xlfn.XLOOKUP(A38,'[1]BASE CONTRACTUAL 2026'!C:C,'[1]BASE CONTRACTUAL 2026'!G:G,)</f>
        <v>PRESTAR SERVICIOS PROFESIONALES AL INSTITUTO DISTRITAL DE TURISMO PARA BRINDAR ACOMPAÑAMIENTO TÉCNICO A LOS ACTORES DEL SISTEMA TURÍSTICO EN LAS LOCALIDADES DEL DISTRITO QUE HAN SIDO PRIORIZADAS.</v>
      </c>
      <c r="C38" s="11" t="str">
        <f>_xlfn.XLOOKUP(A38,'[1]BASE CONTRACTUAL 2026'!C:C,'[1]BASE CONTRACTUAL 2026'!W:W,)</f>
        <v>LINA MARIA RODRIGUEZ MEDINA</v>
      </c>
      <c r="D38" s="11" t="s">
        <v>177</v>
      </c>
      <c r="E38" s="9">
        <f>_xlfn.XLOOKUP(A38,'[1]BASE CONTRACTUAL 2026'!C:C,'[1]BASE CONTRACTUAL 2026'!K:K,)</f>
        <v>37080000</v>
      </c>
      <c r="F38" s="9">
        <f>_xlfn.XLOOKUP(A38,'[1]BASE CONTRACTUAL 2026'!C:C,'[1]BASE CONTRACTUAL 2026'!L:L,)</f>
        <v>0</v>
      </c>
      <c r="G38" s="9">
        <f t="shared" si="0"/>
        <v>37080000</v>
      </c>
      <c r="H38" s="9">
        <f>SUMIF('[1] CRP'!K:K,A38,'[1] CRP'!AQ:AQ)</f>
        <v>33990000</v>
      </c>
      <c r="I38" s="15">
        <f t="shared" si="3"/>
        <v>0.91666666666666663</v>
      </c>
      <c r="J38" s="9">
        <f t="shared" si="2"/>
        <v>3090000</v>
      </c>
      <c r="K38" s="10">
        <f>_xlfn.XLOOKUP(A38,'[1]BASE CONTRACTUAL 2026'!C:C,'[1]BASE CONTRACTUAL 2026'!P:P,)</f>
        <v>46038</v>
      </c>
      <c r="L38" s="10">
        <f>_xlfn.XLOOKUP(A38,'[1]BASE CONTRACTUAL 2026'!C:C,'[1]BASE CONTRACTUAL 2026'!Q:Q,)</f>
        <v>46215</v>
      </c>
      <c r="M38" s="20">
        <f>_xlfn.XLOOKUP(A38,'[1]BASE CONTRACTUAL 2026'!C:C,'[1]BASE CONTRACTUAL 2026'!R:R,)</f>
        <v>0</v>
      </c>
      <c r="N38" s="10">
        <f>_xlfn.XLOOKUP(A38,'[1]BASE CONTRACTUAL 2026'!C:C,'[1]BASE CONTRACTUAL 2026'!S:S,)</f>
        <v>46218</v>
      </c>
      <c r="O38" s="12" t="str">
        <f>_xlfn.XLOOKUP(A38,'[1]BASE CONTRACTUAL 2026'!C:C,'[1]BASE CONTRACTUAL 2026'!E:E,)</f>
        <v>https://community.secop.gov.co/Public/Tendering/OpportunityDetail/Index?noticeUID=CO1.NTC.9443996&amp;isFromPublicArea=True&amp;isModal=true&amp;asPopupView=true</v>
      </c>
    </row>
    <row r="39" spans="1:15" ht="94.5" x14ac:dyDescent="0.25">
      <c r="A39" s="8" t="s">
        <v>43</v>
      </c>
      <c r="B39" s="19" t="str">
        <f>_xlfn.XLOOKUP(A39,'[1]BASE CONTRACTUAL 2026'!C:C,'[1]BASE CONTRACTUAL 2026'!G:G,)</f>
        <v>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v>
      </c>
      <c r="C39" s="11" t="str">
        <f>_xlfn.XLOOKUP(A39,'[1]BASE CONTRACTUAL 2026'!C:C,'[1]BASE CONTRACTUAL 2026'!W:W,)</f>
        <v>JHON JAIRO ACUÑA PEREZ</v>
      </c>
      <c r="D39" s="11" t="s">
        <v>177</v>
      </c>
      <c r="E39" s="9">
        <f>_xlfn.XLOOKUP(A39,'[1]BASE CONTRACTUAL 2026'!C:C,'[1]BASE CONTRACTUAL 2026'!K:K,)</f>
        <v>44557800</v>
      </c>
      <c r="F39" s="9">
        <f>_xlfn.XLOOKUP(A39,'[1]BASE CONTRACTUAL 2026'!C:C,'[1]BASE CONTRACTUAL 2026'!L:L,)</f>
        <v>0</v>
      </c>
      <c r="G39" s="9">
        <f t="shared" si="0"/>
        <v>44557800</v>
      </c>
      <c r="H39" s="9">
        <f>SUMIF('[1] CRP'!K:K,A39,'[1] CRP'!AQ:AQ)</f>
        <v>40844650</v>
      </c>
      <c r="I39" s="15">
        <f t="shared" si="3"/>
        <v>0.91666666666666663</v>
      </c>
      <c r="J39" s="9">
        <f t="shared" si="2"/>
        <v>3713150</v>
      </c>
      <c r="K39" s="10">
        <f>_xlfn.XLOOKUP(A39,'[1]BASE CONTRACTUAL 2026'!C:C,'[1]BASE CONTRACTUAL 2026'!P:P,)</f>
        <v>46038</v>
      </c>
      <c r="L39" s="10">
        <f>_xlfn.XLOOKUP(A39,'[1]BASE CONTRACTUAL 2026'!C:C,'[1]BASE CONTRACTUAL 2026'!Q:Q,)</f>
        <v>46215</v>
      </c>
      <c r="M39" s="20">
        <f>_xlfn.XLOOKUP(A39,'[1]BASE CONTRACTUAL 2026'!C:C,'[1]BASE CONTRACTUAL 2026'!R:R,)</f>
        <v>0</v>
      </c>
      <c r="N39" s="10">
        <f>_xlfn.XLOOKUP(A39,'[1]BASE CONTRACTUAL 2026'!C:C,'[1]BASE CONTRACTUAL 2026'!S:S,)</f>
        <v>46218</v>
      </c>
      <c r="O39" s="12" t="str">
        <f>_xlfn.XLOOKUP(A39,'[1]BASE CONTRACTUAL 2026'!C:C,'[1]BASE CONTRACTUAL 2026'!E:E,)</f>
        <v>https://community.secop.gov.co/Public/Tendering/OpportunityDetail/Index?noticeUID=CO1.NTC.9478986&amp;isFromPublicArea=True&amp;isModal=true&amp;asPopupView=true</v>
      </c>
    </row>
    <row r="40" spans="1:15" ht="47.25" x14ac:dyDescent="0.25">
      <c r="A40" s="8" t="s">
        <v>44</v>
      </c>
      <c r="B40" s="19" t="str">
        <f>_xlfn.XLOOKUP(A40,'[1]BASE CONTRACTUAL 2026'!C:C,'[1]BASE CONTRACTUAL 2026'!G:G,)</f>
        <v>PRESTACIÓN DE SERVICIOS DE APOYO A LA GESTIÓN AL INSTITUTO DISTRITAL DE TURISMO; ORIENTADOS AL ACOMPAÑAMIENTO DE ACTIVIDADES ADMINISTRATIVAS Y A LA EJECUCIÓN LOGÍSTICA EN EL MARCO DEL CONTRATO BTL.</v>
      </c>
      <c r="C40" s="11" t="str">
        <f>_xlfn.XLOOKUP(A40,'[1]BASE CONTRACTUAL 2026'!C:C,'[1]BASE CONTRACTUAL 2026'!W:W,)</f>
        <v>CESAR DAVID BARRERO RODRIGUEZ</v>
      </c>
      <c r="D40" s="11" t="s">
        <v>177</v>
      </c>
      <c r="E40" s="9">
        <f>_xlfn.XLOOKUP(A40,'[1]BASE CONTRACTUAL 2026'!C:C,'[1]BASE CONTRACTUAL 2026'!K:K,)</f>
        <v>24720000</v>
      </c>
      <c r="F40" s="9">
        <f>_xlfn.XLOOKUP(A40,'[1]BASE CONTRACTUAL 2026'!C:C,'[1]BASE CONTRACTUAL 2026'!L:L,)</f>
        <v>0</v>
      </c>
      <c r="G40" s="9">
        <f t="shared" si="0"/>
        <v>24720000</v>
      </c>
      <c r="H40" s="9">
        <f>SUMIF('[1] CRP'!K:K,A40,'[1] CRP'!AQ:AQ)</f>
        <v>22248000</v>
      </c>
      <c r="I40" s="15">
        <f t="shared" si="3"/>
        <v>0.9</v>
      </c>
      <c r="J40" s="9">
        <f t="shared" si="2"/>
        <v>2472000</v>
      </c>
      <c r="K40" s="10">
        <f>_xlfn.XLOOKUP(A40,'[1]BASE CONTRACTUAL 2026'!C:C,'[1]BASE CONTRACTUAL 2026'!P:P,)</f>
        <v>46041</v>
      </c>
      <c r="L40" s="10">
        <f>_xlfn.XLOOKUP(A40,'[1]BASE CONTRACTUAL 2026'!C:C,'[1]BASE CONTRACTUAL 2026'!Q:Q,)</f>
        <v>46215</v>
      </c>
      <c r="M40" s="20">
        <f>_xlfn.XLOOKUP(A40,'[1]BASE CONTRACTUAL 2026'!C:C,'[1]BASE CONTRACTUAL 2026'!R:R,)</f>
        <v>0</v>
      </c>
      <c r="N40" s="10">
        <f>_xlfn.XLOOKUP(A40,'[1]BASE CONTRACTUAL 2026'!C:C,'[1]BASE CONTRACTUAL 2026'!S:S,)</f>
        <v>46221</v>
      </c>
      <c r="O40" s="12" t="str">
        <f>_xlfn.XLOOKUP(A40,'[1]BASE CONTRACTUAL 2026'!C:C,'[1]BASE CONTRACTUAL 2026'!E:E,)</f>
        <v>https://community.secop.gov.co/Public/Tendering/OpportunityDetail/Index?noticeUID=CO1.NTC.9478994&amp;isFromPublicArea=True&amp;isModal=true&amp;asPopupView=true</v>
      </c>
    </row>
    <row r="41" spans="1:15" ht="47.25" x14ac:dyDescent="0.25">
      <c r="A41" s="8" t="s">
        <v>45</v>
      </c>
      <c r="B41" s="19" t="str">
        <f>_xlfn.XLOOKUP(A41,'[1]BASE CONTRACTUAL 2026'!C:C,'[1]BASE CONTRACTUAL 2026'!G:G,)</f>
        <v>PRESTACIÓN DE SERVICIOS PROFESIONALES AL INSTITUTO DISTRITAL DE TURISMO PARA APOYAR EN LA ESTRUCTURACIÓN Y EJECUCIÓN A LOS PROYECTOS DE INFRAESTRUCTURA TURÍSTICA EN BOGOTÁ Y LA REGIÓN.</v>
      </c>
      <c r="C41" s="11" t="str">
        <f>_xlfn.XLOOKUP(A41,'[1]BASE CONTRACTUAL 2026'!C:C,'[1]BASE CONTRACTUAL 2026'!W:W,)</f>
        <v>BRIYITH GISELA REYES QUINTERO</v>
      </c>
      <c r="D41" s="11" t="s">
        <v>177</v>
      </c>
      <c r="E41" s="9">
        <f>_xlfn.XLOOKUP(A41,'[1]BASE CONTRACTUAL 2026'!C:C,'[1]BASE CONTRACTUAL 2026'!K:K,)</f>
        <v>46350000</v>
      </c>
      <c r="F41" s="9">
        <f>_xlfn.XLOOKUP(A41,'[1]BASE CONTRACTUAL 2026'!C:C,'[1]BASE CONTRACTUAL 2026'!L:L,)</f>
        <v>0</v>
      </c>
      <c r="G41" s="9">
        <f t="shared" si="0"/>
        <v>46350000</v>
      </c>
      <c r="H41" s="9">
        <f>SUMIF('[1] CRP'!K:K,A41,'[1] CRP'!AQ:AQ)</f>
        <v>42487500</v>
      </c>
      <c r="I41" s="15">
        <f t="shared" si="3"/>
        <v>0.91666666666666663</v>
      </c>
      <c r="J41" s="9">
        <f t="shared" si="2"/>
        <v>3862500</v>
      </c>
      <c r="K41" s="10">
        <f>_xlfn.XLOOKUP(A41,'[1]BASE CONTRACTUAL 2026'!C:C,'[1]BASE CONTRACTUAL 2026'!P:P,)</f>
        <v>46038</v>
      </c>
      <c r="L41" s="10">
        <f>_xlfn.XLOOKUP(A41,'[1]BASE CONTRACTUAL 2026'!C:C,'[1]BASE CONTRACTUAL 2026'!Q:Q,)</f>
        <v>46217</v>
      </c>
      <c r="M41" s="20">
        <f>_xlfn.XLOOKUP(A41,'[1]BASE CONTRACTUAL 2026'!C:C,'[1]BASE CONTRACTUAL 2026'!R:R,)</f>
        <v>0</v>
      </c>
      <c r="N41" s="10">
        <f>_xlfn.XLOOKUP(A41,'[1]BASE CONTRACTUAL 2026'!C:C,'[1]BASE CONTRACTUAL 2026'!S:S,)</f>
        <v>46218</v>
      </c>
      <c r="O41" s="12" t="str">
        <f>_xlfn.XLOOKUP(A41,'[1]BASE CONTRACTUAL 2026'!C:C,'[1]BASE CONTRACTUAL 2026'!E:E,)</f>
        <v>https://community.secop.gov.co/Public/Tendering/OpportunityDetail/Index?noticeUID=CO1.NTC.9482381&amp;isFromPublicArea=True&amp;isModal=true&amp;asPopupView=true</v>
      </c>
    </row>
    <row r="42" spans="1:15" ht="47.25" x14ac:dyDescent="0.25">
      <c r="A42" s="8" t="s">
        <v>46</v>
      </c>
      <c r="B42" s="19" t="str">
        <f>_xlfn.XLOOKUP(A42,'[1]BASE CONTRACTUAL 2026'!C:C,'[1]BASE CONTRACTUAL 2026'!G:G,)</f>
        <v>PRESTAR SERVICIOS PROFESIONALES A LA SUBDIRECCIÓN DE DESARROLLO Y COMPETITIVIDAD PARA BRINDAR ACOMPAÑAMIENTO JURÍDICO EN LOS PROCESOS CONTRACTUALES Y ADMINISTRATIVOS DEL ÁREA.</v>
      </c>
      <c r="C42" s="11" t="str">
        <f>_xlfn.XLOOKUP(A42,'[1]BASE CONTRACTUAL 2026'!C:C,'[1]BASE CONTRACTUAL 2026'!W:W,)</f>
        <v>JOHAN DAVID RAMIREZ PEÑA</v>
      </c>
      <c r="D42" s="11" t="s">
        <v>177</v>
      </c>
      <c r="E42" s="9">
        <f>_xlfn.XLOOKUP(A42,'[1]BASE CONTRACTUAL 2026'!C:C,'[1]BASE CONTRACTUAL 2026'!K:K,)</f>
        <v>27000000</v>
      </c>
      <c r="F42" s="9">
        <f>_xlfn.XLOOKUP(A42,'[1]BASE CONTRACTUAL 2026'!C:C,'[1]BASE CONTRACTUAL 2026'!L:L,)</f>
        <v>0</v>
      </c>
      <c r="G42" s="9">
        <f t="shared" si="0"/>
        <v>27000000</v>
      </c>
      <c r="H42" s="9">
        <f>SUMIF('[1] CRP'!K:K,A42,'[1] CRP'!AQ:AQ)</f>
        <v>24900000</v>
      </c>
      <c r="I42" s="15">
        <f t="shared" si="3"/>
        <v>0.92222222222222228</v>
      </c>
      <c r="J42" s="9">
        <f t="shared" si="2"/>
        <v>2100000</v>
      </c>
      <c r="K42" s="10">
        <f>_xlfn.XLOOKUP(A42,'[1]BASE CONTRACTUAL 2026'!C:C,'[1]BASE CONTRACTUAL 2026'!P:P,)</f>
        <v>46037</v>
      </c>
      <c r="L42" s="10">
        <f>_xlfn.XLOOKUP(A42,'[1]BASE CONTRACTUAL 2026'!C:C,'[1]BASE CONTRACTUAL 2026'!Q:Q,)</f>
        <v>46217</v>
      </c>
      <c r="M42" s="20">
        <f>_xlfn.XLOOKUP(A42,'[1]BASE CONTRACTUAL 2026'!C:C,'[1]BASE CONTRACTUAL 2026'!R:R,)</f>
        <v>0</v>
      </c>
      <c r="N42" s="10">
        <f>_xlfn.XLOOKUP(A42,'[1]BASE CONTRACTUAL 2026'!C:C,'[1]BASE CONTRACTUAL 2026'!S:S,)</f>
        <v>46217</v>
      </c>
      <c r="O42" s="12" t="str">
        <f>_xlfn.XLOOKUP(A42,'[1]BASE CONTRACTUAL 2026'!C:C,'[1]BASE CONTRACTUAL 2026'!E:E,)</f>
        <v>https://community.secop.gov.co/Public/Tendering/OpportunityDetail/Index?noticeUID=CO1.NTC.9482652&amp;isFromPublicArea=True&amp;isModal=true&amp;asPopupView=true</v>
      </c>
    </row>
    <row r="43" spans="1:15" ht="94.5" x14ac:dyDescent="0.25">
      <c r="A43" s="8" t="s">
        <v>47</v>
      </c>
      <c r="B43" s="19" t="str">
        <f>_xlfn.XLOOKUP(A43,'[1]BASE CONTRACTUAL 2026'!C:C,'[1]BASE CONTRACTUAL 2026'!G:G,)</f>
        <v>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v>
      </c>
      <c r="C43" s="11" t="str">
        <f>_xlfn.XLOOKUP(A43,'[1]BASE CONTRACTUAL 2026'!C:C,'[1]BASE CONTRACTUAL 2026'!W:W,)</f>
        <v>BEATRIZ HELENA PEREZ ROSAS</v>
      </c>
      <c r="D43" s="11" t="s">
        <v>177</v>
      </c>
      <c r="E43" s="9">
        <f>_xlfn.XLOOKUP(A43,'[1]BASE CONTRACTUAL 2026'!C:C,'[1]BASE CONTRACTUAL 2026'!K:K,)</f>
        <v>55620000</v>
      </c>
      <c r="F43" s="9">
        <f>_xlfn.XLOOKUP(A43,'[1]BASE CONTRACTUAL 2026'!C:C,'[1]BASE CONTRACTUAL 2026'!L:L,)</f>
        <v>0</v>
      </c>
      <c r="G43" s="9">
        <f t="shared" si="0"/>
        <v>55620000</v>
      </c>
      <c r="H43" s="9">
        <f>SUMIF('[1] CRP'!K:K,A43,'[1] CRP'!AQ:AQ)</f>
        <v>50985000</v>
      </c>
      <c r="I43" s="15">
        <f t="shared" si="3"/>
        <v>0.91666666666666663</v>
      </c>
      <c r="J43" s="9">
        <f t="shared" si="2"/>
        <v>4635000</v>
      </c>
      <c r="K43" s="10">
        <f>_xlfn.XLOOKUP(A43,'[1]BASE CONTRACTUAL 2026'!C:C,'[1]BASE CONTRACTUAL 2026'!P:P,)</f>
        <v>46038</v>
      </c>
      <c r="L43" s="10">
        <f>_xlfn.XLOOKUP(A43,'[1]BASE CONTRACTUAL 2026'!C:C,'[1]BASE CONTRACTUAL 2026'!Q:Q,)</f>
        <v>46217</v>
      </c>
      <c r="M43" s="20">
        <f>_xlfn.XLOOKUP(A43,'[1]BASE CONTRACTUAL 2026'!C:C,'[1]BASE CONTRACTUAL 2026'!R:R,)</f>
        <v>0</v>
      </c>
      <c r="N43" s="10">
        <f>_xlfn.XLOOKUP(A43,'[1]BASE CONTRACTUAL 2026'!C:C,'[1]BASE CONTRACTUAL 2026'!S:S,)</f>
        <v>46218</v>
      </c>
      <c r="O43" s="12" t="str">
        <f>_xlfn.XLOOKUP(A43,'[1]BASE CONTRACTUAL 2026'!C:C,'[1]BASE CONTRACTUAL 2026'!E:E,)</f>
        <v>https://community.secop.gov.co/Public/Tendering/OpportunityDetail/Index?noticeUID=CO1.NTC.9482692&amp;isFromPublicArea=True&amp;isModal=true&amp;asPopupView=true</v>
      </c>
    </row>
    <row r="44" spans="1:15" ht="63" x14ac:dyDescent="0.25">
      <c r="A44" s="8" t="s">
        <v>48</v>
      </c>
      <c r="B44" s="19" t="str">
        <f>_xlfn.XLOOKUP(A44,'[1]BASE CONTRACTUAL 2026'!C:C,'[1]BASE CONTRACTUAL 2026'!G:G,)</f>
        <v>PRESTAR SERVICIOS PROFESIONALES AL INSTITUTO DISTRITAL DE TURISMO PARA LA IDENTIFICACIÓN Y ACOMPAÑAMIENTO DE EXPERIENCIAS TURÍSTICAS CON ÉNFASIS EN TURISMO CULTURAL Y DE MEMORIA; PAZ Y RECONCILIACIÓN EN EL DISTRITO CAPITAL.</v>
      </c>
      <c r="C44" s="11" t="str">
        <f>_xlfn.XLOOKUP(A44,'[1]BASE CONTRACTUAL 2026'!C:C,'[1]BASE CONTRACTUAL 2026'!W:W,)</f>
        <v>CARLOS EDUARDO OTAVO MORALES</v>
      </c>
      <c r="D44" s="11" t="s">
        <v>177</v>
      </c>
      <c r="E44" s="9">
        <f>_xlfn.XLOOKUP(A44,'[1]BASE CONTRACTUAL 2026'!C:C,'[1]BASE CONTRACTUAL 2026'!K:K,)</f>
        <v>49440000</v>
      </c>
      <c r="F44" s="9">
        <f>_xlfn.XLOOKUP(A44,'[1]BASE CONTRACTUAL 2026'!C:C,'[1]BASE CONTRACTUAL 2026'!L:L,)</f>
        <v>0</v>
      </c>
      <c r="G44" s="9">
        <f t="shared" si="0"/>
        <v>49440000</v>
      </c>
      <c r="H44" s="9">
        <f>SUMIF('[1] CRP'!K:K,A44,'[1] CRP'!AQ:AQ)</f>
        <v>43397333</v>
      </c>
      <c r="I44" s="15">
        <f t="shared" si="3"/>
        <v>0.87777777103559873</v>
      </c>
      <c r="J44" s="9">
        <f t="shared" si="2"/>
        <v>6042667</v>
      </c>
      <c r="K44" s="10">
        <f>_xlfn.XLOOKUP(A44,'[1]BASE CONTRACTUAL 2026'!C:C,'[1]BASE CONTRACTUAL 2026'!P:P,)</f>
        <v>46045</v>
      </c>
      <c r="L44" s="10">
        <f>_xlfn.XLOOKUP(A44,'[1]BASE CONTRACTUAL 2026'!C:C,'[1]BASE CONTRACTUAL 2026'!Q:Q,)</f>
        <v>46217</v>
      </c>
      <c r="M44" s="20">
        <f>_xlfn.XLOOKUP(A44,'[1]BASE CONTRACTUAL 2026'!C:C,'[1]BASE CONTRACTUAL 2026'!R:R,)</f>
        <v>0</v>
      </c>
      <c r="N44" s="10">
        <f>_xlfn.XLOOKUP(A44,'[1]BASE CONTRACTUAL 2026'!C:C,'[1]BASE CONTRACTUAL 2026'!S:S,)</f>
        <v>46225</v>
      </c>
      <c r="O44" s="12" t="str">
        <f>_xlfn.XLOOKUP(A44,'[1]BASE CONTRACTUAL 2026'!C:C,'[1]BASE CONTRACTUAL 2026'!E:E,)</f>
        <v>https://community.secop.gov.co/Public/Tendering/OpportunityDetail/Index?noticeUID=CO1.NTC.9482470&amp;isFromPublicArea=True&amp;isModal=true&amp;asPopupView=true</v>
      </c>
    </row>
    <row r="45" spans="1:15" ht="110.25" x14ac:dyDescent="0.25">
      <c r="A45" s="8" t="s">
        <v>49</v>
      </c>
      <c r="B45" s="19" t="str">
        <f>_xlfn.XLOOKUP(A45,'[1]BASE CONTRACTUAL 2026'!C:C,'[1]BASE CONTRACTUAL 2026'!G:G,)</f>
        <v>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v>
      </c>
      <c r="C45" s="11" t="str">
        <f>_xlfn.XLOOKUP(A45,'[1]BASE CONTRACTUAL 2026'!C:C,'[1]BASE CONTRACTUAL 2026'!W:W,)</f>
        <v xml:space="preserve"> KATERIN SYLVANA URIBE PARRA </v>
      </c>
      <c r="D45" s="11" t="s">
        <v>177</v>
      </c>
      <c r="E45" s="9">
        <f>_xlfn.XLOOKUP(A45,'[1]BASE CONTRACTUAL 2026'!C:C,'[1]BASE CONTRACTUAL 2026'!K:K,)</f>
        <v>24000000</v>
      </c>
      <c r="F45" s="9">
        <f>_xlfn.XLOOKUP(A45,'[1]BASE CONTRACTUAL 2026'!C:C,'[1]BASE CONTRACTUAL 2026'!L:L,)</f>
        <v>4666667</v>
      </c>
      <c r="G45" s="9">
        <f t="shared" si="0"/>
        <v>28666667</v>
      </c>
      <c r="H45" s="9">
        <f>SUMIF('[1] CRP'!K:K,A45,'[1] CRP'!AQ:AQ)</f>
        <v>22133333</v>
      </c>
      <c r="I45" s="15">
        <f t="shared" si="3"/>
        <v>0.77209300265008141</v>
      </c>
      <c r="J45" s="9">
        <f t="shared" si="2"/>
        <v>6533334</v>
      </c>
      <c r="K45" s="10">
        <f>_xlfn.XLOOKUP(A45,'[1]BASE CONTRACTUAL 2026'!C:C,'[1]BASE CONTRACTUAL 2026'!P:P,)</f>
        <v>46037</v>
      </c>
      <c r="L45" s="10">
        <f>_xlfn.XLOOKUP(A45,'[1]BASE CONTRACTUAL 2026'!C:C,'[1]BASE CONTRACTUAL 2026'!Q:Q,)</f>
        <v>46216</v>
      </c>
      <c r="M45" s="20">
        <f>_xlfn.XLOOKUP(A45,'[1]BASE CONTRACTUAL 2026'!C:C,'[1]BASE CONTRACTUAL 2026'!R:R,)</f>
        <v>35</v>
      </c>
      <c r="N45" s="10">
        <f>_xlfn.XLOOKUP(A45,'[1]BASE CONTRACTUAL 2026'!C:C,'[1]BASE CONTRACTUAL 2026'!S:S,)</f>
        <v>46253</v>
      </c>
      <c r="O45" s="12" t="str">
        <f>_xlfn.XLOOKUP(A45,'[1]BASE CONTRACTUAL 2026'!C:C,'[1]BASE CONTRACTUAL 2026'!E:E,)</f>
        <v>https://community.secop.gov.co/Public/Tendering/OpportunityDetail/Index?noticeUID=CO1.NTC.9503826&amp;isFromPublicArea=True&amp;isModal=true&amp;asPopupView=true</v>
      </c>
    </row>
    <row r="46" spans="1:15" ht="47.25" x14ac:dyDescent="0.25">
      <c r="A46" s="8" t="s">
        <v>50</v>
      </c>
      <c r="B46" s="19" t="str">
        <f>_xlfn.XLOOKUP(A46,'[1]BASE CONTRACTUAL 2026'!C:C,'[1]BASE CONTRACTUAL 2026'!G:G,)</f>
        <v>PRESTAR SERVICIOS PROFESIONALES AL INSTITUTO DISTRITAL DE TURISMO PARA APOYAR LA PUESTA EN MARCHA Y ARTICULACIÓN DE LAS POLÍTICAS PÚBLICAS DISTRITALES ASOCIADAS AL ÁREA.</v>
      </c>
      <c r="C46" s="11" t="str">
        <f>_xlfn.XLOOKUP(A46,'[1]BASE CONTRACTUAL 2026'!C:C,'[1]BASE CONTRACTUAL 2026'!W:W,)</f>
        <v>NEDI NATALIA MILLARES ABELLA</v>
      </c>
      <c r="D46" s="11" t="s">
        <v>177</v>
      </c>
      <c r="E46" s="9">
        <f>_xlfn.XLOOKUP(A46,'[1]BASE CONTRACTUAL 2026'!C:C,'[1]BASE CONTRACTUAL 2026'!K:K,)</f>
        <v>44557800</v>
      </c>
      <c r="F46" s="9">
        <f>_xlfn.XLOOKUP(A46,'[1]BASE CONTRACTUAL 2026'!C:C,'[1]BASE CONTRACTUAL 2026'!L:L,)</f>
        <v>0</v>
      </c>
      <c r="G46" s="9">
        <f t="shared" si="0"/>
        <v>44557800</v>
      </c>
      <c r="H46" s="9">
        <f>SUMIF('[1] CRP'!K:K,A46,'[1] CRP'!AQ:AQ)</f>
        <v>40844650</v>
      </c>
      <c r="I46" s="15">
        <f t="shared" si="3"/>
        <v>0.91666666666666663</v>
      </c>
      <c r="J46" s="9">
        <f t="shared" si="2"/>
        <v>3713150</v>
      </c>
      <c r="K46" s="10">
        <f>_xlfn.XLOOKUP(A46,'[1]BASE CONTRACTUAL 2026'!C:C,'[1]BASE CONTRACTUAL 2026'!P:P,)</f>
        <v>46038</v>
      </c>
      <c r="L46" s="10">
        <f>_xlfn.XLOOKUP(A46,'[1]BASE CONTRACTUAL 2026'!C:C,'[1]BASE CONTRACTUAL 2026'!Q:Q,)</f>
        <v>46217</v>
      </c>
      <c r="M46" s="20">
        <f>_xlfn.XLOOKUP(A46,'[1]BASE CONTRACTUAL 2026'!C:C,'[1]BASE CONTRACTUAL 2026'!R:R,)</f>
        <v>0</v>
      </c>
      <c r="N46" s="10">
        <f>_xlfn.XLOOKUP(A46,'[1]BASE CONTRACTUAL 2026'!C:C,'[1]BASE CONTRACTUAL 2026'!S:S,)</f>
        <v>46218</v>
      </c>
      <c r="O46" s="12" t="str">
        <f>_xlfn.XLOOKUP(A46,'[1]BASE CONTRACTUAL 2026'!C:C,'[1]BASE CONTRACTUAL 2026'!E:E,)</f>
        <v>https://community.secop.gov.co/Public/Tendering/OpportunityDetail/Index?noticeUID=CO1.NTC.9489310&amp;isFromPublicArea=True&amp;isModal=true&amp;asPopupView=true</v>
      </c>
    </row>
    <row r="47" spans="1:15" ht="47.25" x14ac:dyDescent="0.25">
      <c r="A47" s="8" t="s">
        <v>51</v>
      </c>
      <c r="B47" s="19" t="str">
        <f>_xlfn.XLOOKUP(A47,'[1]BASE CONTRACTUAL 2026'!C:C,'[1]BASE CONTRACTUAL 2026'!G:G,)</f>
        <v>PRESTAR SERVICIOS PROFESIONALES A LA SUBDIRECCIÓN DE DESARROLLO Y COMPETITIVIDAD PARA BRINDAR ACOMPAÑAMIENTO JURÍDICO EN TODAS LAS ETAPAS DE LOS PROCESOS CONTRACTUALES DE BIENES Y SERVICIOS DEL ÁREA.</v>
      </c>
      <c r="C47" s="11" t="str">
        <f>_xlfn.XLOOKUP(A47,'[1]BASE CONTRACTUAL 2026'!C:C,'[1]BASE CONTRACTUAL 2026'!W:W,)</f>
        <v>KARLA MAYELIS MENGUAL REDONDO</v>
      </c>
      <c r="D47" s="11" t="s">
        <v>177</v>
      </c>
      <c r="E47" s="9">
        <f>_xlfn.XLOOKUP(A47,'[1]BASE CONTRACTUAL 2026'!C:C,'[1]BASE CONTRACTUAL 2026'!K:K,)</f>
        <v>43260000</v>
      </c>
      <c r="F47" s="9">
        <f>_xlfn.XLOOKUP(A47,'[1]BASE CONTRACTUAL 2026'!C:C,'[1]BASE CONTRACTUAL 2026'!L:L,)</f>
        <v>0</v>
      </c>
      <c r="G47" s="9">
        <f t="shared" si="0"/>
        <v>43260000</v>
      </c>
      <c r="H47" s="9">
        <f>SUMIF('[1] CRP'!K:K,A47,'[1] CRP'!AQ:AQ)</f>
        <v>39655000</v>
      </c>
      <c r="I47" s="15">
        <f t="shared" si="3"/>
        <v>0.91666666666666663</v>
      </c>
      <c r="J47" s="9">
        <f t="shared" si="2"/>
        <v>3605000</v>
      </c>
      <c r="K47" s="10">
        <f>_xlfn.XLOOKUP(A47,'[1]BASE CONTRACTUAL 2026'!C:C,'[1]BASE CONTRACTUAL 2026'!P:P,)</f>
        <v>46038</v>
      </c>
      <c r="L47" s="10">
        <f>_xlfn.XLOOKUP(A47,'[1]BASE CONTRACTUAL 2026'!C:C,'[1]BASE CONTRACTUAL 2026'!Q:Q,)</f>
        <v>46217</v>
      </c>
      <c r="M47" s="20">
        <f>_xlfn.XLOOKUP(A47,'[1]BASE CONTRACTUAL 2026'!C:C,'[1]BASE CONTRACTUAL 2026'!R:R,)</f>
        <v>0</v>
      </c>
      <c r="N47" s="10">
        <f>_xlfn.XLOOKUP(A47,'[1]BASE CONTRACTUAL 2026'!C:C,'[1]BASE CONTRACTUAL 2026'!S:S,)</f>
        <v>46218</v>
      </c>
      <c r="O47" s="12" t="str">
        <f>_xlfn.XLOOKUP(A47,'[1]BASE CONTRACTUAL 2026'!C:C,'[1]BASE CONTRACTUAL 2026'!E:E,)</f>
        <v>https://community.secop.gov.co/Public/Tendering/OpportunityDetail/Index?noticeUID=CO1.NTC.9489515&amp;isFromPublicArea=True&amp;isModal=true&amp;asPopupView=true</v>
      </c>
    </row>
    <row r="48" spans="1:15" ht="63" x14ac:dyDescent="0.25">
      <c r="A48" s="8" t="s">
        <v>52</v>
      </c>
      <c r="B48" s="19" t="str">
        <f>_xlfn.XLOOKUP(A48,'[1]BASE CONTRACTUAL 2026'!C:C,'[1]BASE CONTRACTUAL 2026'!G:G,)</f>
        <v>PRESTAR SERVICIOS PROFESIONALES EN LA SUBDIRECCIÓN DE PLANEACIÓN PARA GARANTIZAR LA OPERACIÓN; IMPLEMENTACIÓN; MANTENIMIENTO; MEJORA Y EVOLUCIÓN DEL SISTEMA DE INFORMACIÓN Y GESTIÓN - PANDORA EN LA ENTIDAD</v>
      </c>
      <c r="C48" s="11" t="str">
        <f>_xlfn.XLOOKUP(A48,'[1]BASE CONTRACTUAL 2026'!C:C,'[1]BASE CONTRACTUAL 2026'!W:W,)</f>
        <v>CRISTIAN CAMILO CALDERON TAPIA</v>
      </c>
      <c r="D48" s="11" t="s">
        <v>177</v>
      </c>
      <c r="E48" s="9">
        <f>_xlfn.XLOOKUP(A48,'[1]BASE CONTRACTUAL 2026'!C:C,'[1]BASE CONTRACTUAL 2026'!K:K,)</f>
        <v>47730000</v>
      </c>
      <c r="F48" s="9">
        <f>_xlfn.XLOOKUP(A48,'[1]BASE CONTRACTUAL 2026'!C:C,'[1]BASE CONTRACTUAL 2026'!L:L,)</f>
        <v>9280833</v>
      </c>
      <c r="G48" s="9">
        <f t="shared" si="0"/>
        <v>57010833</v>
      </c>
      <c r="H48" s="9">
        <f>SUMIF('[1] CRP'!K:K,A48,'[1] CRP'!AQ:AQ)</f>
        <v>43752500</v>
      </c>
      <c r="I48" s="15">
        <f t="shared" si="3"/>
        <v>0.76744186495222755</v>
      </c>
      <c r="J48" s="9">
        <f t="shared" si="2"/>
        <v>13258333</v>
      </c>
      <c r="K48" s="10">
        <f>_xlfn.XLOOKUP(A48,'[1]BASE CONTRACTUAL 2026'!C:C,'[1]BASE CONTRACTUAL 2026'!P:P,)</f>
        <v>46038</v>
      </c>
      <c r="L48" s="10">
        <f>_xlfn.XLOOKUP(A48,'[1]BASE CONTRACTUAL 2026'!C:C,'[1]BASE CONTRACTUAL 2026'!Q:Q,)</f>
        <v>46216</v>
      </c>
      <c r="M48" s="20">
        <f>_xlfn.XLOOKUP(A48,'[1]BASE CONTRACTUAL 2026'!C:C,'[1]BASE CONTRACTUAL 2026'!R:R,)</f>
        <v>35</v>
      </c>
      <c r="N48" s="10">
        <f>_xlfn.XLOOKUP(A48,'[1]BASE CONTRACTUAL 2026'!C:C,'[1]BASE CONTRACTUAL 2026'!S:S,)</f>
        <v>46254</v>
      </c>
      <c r="O48" s="12" t="str">
        <f>_xlfn.XLOOKUP(A48,'[1]BASE CONTRACTUAL 2026'!C:C,'[1]BASE CONTRACTUAL 2026'!E:E,)</f>
        <v>https://community.secop.gov.co/Public/Tendering/OpportunityDetail/Index?noticeUID=CO1.NTC.9489211&amp;isFromPublicArea=True&amp;isModal=true&amp;asPopupView=true</v>
      </c>
    </row>
    <row r="49" spans="1:15" ht="47.25" x14ac:dyDescent="0.25">
      <c r="A49" s="8" t="s">
        <v>53</v>
      </c>
      <c r="B49" s="19" t="str">
        <f>_xlfn.XLOOKUP(A49,'[1]BASE CONTRACTUAL 2026'!C:C,'[1]BASE CONTRACTUAL 2026'!G:G,)</f>
        <v>PRESTAR SERVICIOS PROFESIONALES EN EL ASPECTO MISIONAL DE LA ENTIDAD EN EL QUE ABARQUE ENTRE OTROS LOS ASUNTOS POLITICOS Y/O PUBLICOS DEL IDT</v>
      </c>
      <c r="C49" s="11" t="str">
        <f>_xlfn.XLOOKUP(A49,'[1]BASE CONTRACTUAL 2026'!C:C,'[1]BASE CONTRACTUAL 2026'!W:W,)</f>
        <v>JESICA ANDREA JIMENEZ POLANIA</v>
      </c>
      <c r="D49" s="11" t="s">
        <v>177</v>
      </c>
      <c r="E49" s="9">
        <f>_xlfn.XLOOKUP(A49,'[1]BASE CONTRACTUAL 2026'!C:C,'[1]BASE CONTRACTUAL 2026'!K:K,)</f>
        <v>52800000</v>
      </c>
      <c r="F49" s="9">
        <f>_xlfn.XLOOKUP(A49,'[1]BASE CONTRACTUAL 2026'!C:C,'[1]BASE CONTRACTUAL 2026'!L:L,)</f>
        <v>0</v>
      </c>
      <c r="G49" s="9">
        <f t="shared" si="0"/>
        <v>52800000</v>
      </c>
      <c r="H49" s="9">
        <f>SUMIF('[1] CRP'!K:K,A49,'[1] CRP'!AQ:AQ)</f>
        <v>48693333</v>
      </c>
      <c r="I49" s="15">
        <f t="shared" si="3"/>
        <v>0.92222221590909093</v>
      </c>
      <c r="J49" s="9">
        <f t="shared" si="2"/>
        <v>4106667</v>
      </c>
      <c r="K49" s="10">
        <f>_xlfn.XLOOKUP(A49,'[1]BASE CONTRACTUAL 2026'!C:C,'[1]BASE CONTRACTUAL 2026'!P:P,)</f>
        <v>46037</v>
      </c>
      <c r="L49" s="10">
        <f>_xlfn.XLOOKUP(A49,'[1]BASE CONTRACTUAL 2026'!C:C,'[1]BASE CONTRACTUAL 2026'!Q:Q,)</f>
        <v>46217</v>
      </c>
      <c r="M49" s="20">
        <f>_xlfn.XLOOKUP(A49,'[1]BASE CONTRACTUAL 2026'!C:C,'[1]BASE CONTRACTUAL 2026'!R:R,)</f>
        <v>0</v>
      </c>
      <c r="N49" s="10">
        <f>_xlfn.XLOOKUP(A49,'[1]BASE CONTRACTUAL 2026'!C:C,'[1]BASE CONTRACTUAL 2026'!S:S,)</f>
        <v>46217</v>
      </c>
      <c r="O49" s="12" t="str">
        <f>_xlfn.XLOOKUP(A49,'[1]BASE CONTRACTUAL 2026'!C:C,'[1]BASE CONTRACTUAL 2026'!E:E,)</f>
        <v>https://community.secop.gov.co/Public/Tendering/OpportunityDetail/Index?noticeUID=CO1.NTC.9518956&amp;isFromPublicArea=True&amp;isModal=true&amp;asPopupView=true</v>
      </c>
    </row>
    <row r="50" spans="1:15" ht="47.25" x14ac:dyDescent="0.25">
      <c r="A50" s="8" t="s">
        <v>54</v>
      </c>
      <c r="B50" s="19" t="str">
        <f>_xlfn.XLOOKUP(A50,'[1]BASE CONTRACTUAL 2026'!C:C,'[1]BASE CONTRACTUAL 2026'!G:G,)</f>
        <v>PRESTAR SERVICIOS PROFESIONALES A LA SUBDIRECCIÓN DE DESARROLLO Y COMPETITIVIDAD PARA REALIZAR LA REVISIÓN FINANCIERA Y PRESUPUESTAL DE LOS PROYECTOS DE INVERSIÓN ASIGNADOS AL ÁREA.</v>
      </c>
      <c r="C50" s="11" t="str">
        <f>_xlfn.XLOOKUP(A50,'[1]BASE CONTRACTUAL 2026'!C:C,'[1]BASE CONTRACTUAL 2026'!W:W,)</f>
        <v>MAIRA ALEJANDRA MENESES ROMERO</v>
      </c>
      <c r="D50" s="11" t="s">
        <v>177</v>
      </c>
      <c r="E50" s="9">
        <f>_xlfn.XLOOKUP(A50,'[1]BASE CONTRACTUAL 2026'!C:C,'[1]BASE CONTRACTUAL 2026'!K:K,)</f>
        <v>43260000</v>
      </c>
      <c r="F50" s="9">
        <f>_xlfn.XLOOKUP(A50,'[1]BASE CONTRACTUAL 2026'!C:C,'[1]BASE CONTRACTUAL 2026'!L:L,)</f>
        <v>0</v>
      </c>
      <c r="G50" s="9">
        <f t="shared" si="0"/>
        <v>43260000</v>
      </c>
      <c r="H50" s="9">
        <f>SUMIF('[1] CRP'!K:K,A50,'[1] CRP'!AQ:AQ)</f>
        <v>39895333</v>
      </c>
      <c r="I50" s="15">
        <f t="shared" si="3"/>
        <v>0.92222221451687469</v>
      </c>
      <c r="J50" s="9">
        <f t="shared" si="2"/>
        <v>3364667</v>
      </c>
      <c r="K50" s="10">
        <f>_xlfn.XLOOKUP(A50,'[1]BASE CONTRACTUAL 2026'!C:C,'[1]BASE CONTRACTUAL 2026'!P:P,)</f>
        <v>46037</v>
      </c>
      <c r="L50" s="10">
        <f>_xlfn.XLOOKUP(A50,'[1]BASE CONTRACTUAL 2026'!C:C,'[1]BASE CONTRACTUAL 2026'!Q:Q,)</f>
        <v>46217</v>
      </c>
      <c r="M50" s="20">
        <f>_xlfn.XLOOKUP(A50,'[1]BASE CONTRACTUAL 2026'!C:C,'[1]BASE CONTRACTUAL 2026'!R:R,)</f>
        <v>0</v>
      </c>
      <c r="N50" s="10">
        <f>_xlfn.XLOOKUP(A50,'[1]BASE CONTRACTUAL 2026'!C:C,'[1]BASE CONTRACTUAL 2026'!S:S,)</f>
        <v>46217</v>
      </c>
      <c r="O50" s="12" t="str">
        <f>_xlfn.XLOOKUP(A50,'[1]BASE CONTRACTUAL 2026'!C:C,'[1]BASE CONTRACTUAL 2026'!E:E,)</f>
        <v>https://community.secop.gov.co/Public/Tendering/OpportunityDetail/Index?noticeUID=CO1.NTC.9489449&amp;isFromPublicArea=True&amp;isModal=true&amp;asPopupView=true</v>
      </c>
    </row>
    <row r="51" spans="1:15" ht="63" x14ac:dyDescent="0.25">
      <c r="A51" s="8" t="s">
        <v>55</v>
      </c>
      <c r="B51" s="19" t="str">
        <f>_xlfn.XLOOKUP(A51,'[1]BASE CONTRACTUAL 2026'!C:C,'[1]BASE CONTRACTUAL 2026'!G:G,)</f>
        <v>PRESTAR SERVICIOS DE APOYO A LA GESTIÓN PARA EL ACOMPAÑAMIENTO LOGÍSTICO DE LAS ACTIVIDADES ADMINISTRATIVAS DEL INSTITUTO DISTRITAL DE TURISMO REQUERIDAS PARA EL CUMPLIMIENTO DE LAS FUNCIONES INSTITUCIONALES</v>
      </c>
      <c r="C51" s="11" t="str">
        <f>_xlfn.XLOOKUP(A51,'[1]BASE CONTRACTUAL 2026'!C:C,'[1]BASE CONTRACTUAL 2026'!W:W,)</f>
        <v>JULIO RICARDO SANABRIA MARTINEZ</v>
      </c>
      <c r="D51" s="11" t="s">
        <v>177</v>
      </c>
      <c r="E51" s="9">
        <f>_xlfn.XLOOKUP(A51,'[1]BASE CONTRACTUAL 2026'!C:C,'[1]BASE CONTRACTUAL 2026'!K:K,)</f>
        <v>19200000</v>
      </c>
      <c r="F51" s="9">
        <f>_xlfn.XLOOKUP(A51,'[1]BASE CONTRACTUAL 2026'!C:C,'[1]BASE CONTRACTUAL 2026'!L:L,)</f>
        <v>4800000</v>
      </c>
      <c r="G51" s="9">
        <f t="shared" si="0"/>
        <v>24000000</v>
      </c>
      <c r="H51" s="9">
        <f>SUMIF('[1] CRP'!K:K,A51,'[1] CRP'!AQ:AQ)</f>
        <v>16853333</v>
      </c>
      <c r="I51" s="15">
        <f t="shared" si="3"/>
        <v>0.70222220833333338</v>
      </c>
      <c r="J51" s="9">
        <f t="shared" si="2"/>
        <v>7146667</v>
      </c>
      <c r="K51" s="10">
        <f>_xlfn.XLOOKUP(A51,'[1]BASE CONTRACTUAL 2026'!C:C,'[1]BASE CONTRACTUAL 2026'!P:P,)</f>
        <v>46045</v>
      </c>
      <c r="L51" s="10">
        <f>_xlfn.XLOOKUP(A51,'[1]BASE CONTRACTUAL 2026'!C:C,'[1]BASE CONTRACTUAL 2026'!Q:Q,)</f>
        <v>46216</v>
      </c>
      <c r="M51" s="20">
        <f>_xlfn.XLOOKUP(A51,'[1]BASE CONTRACTUAL 2026'!C:C,'[1]BASE CONTRACTUAL 2026'!R:R,)</f>
        <v>45</v>
      </c>
      <c r="N51" s="10">
        <f>_xlfn.XLOOKUP(A51,'[1]BASE CONTRACTUAL 2026'!C:C,'[1]BASE CONTRACTUAL 2026'!S:S,)</f>
        <v>46272</v>
      </c>
      <c r="O51" s="12" t="str">
        <f>_xlfn.XLOOKUP(A51,'[1]BASE CONTRACTUAL 2026'!C:C,'[1]BASE CONTRACTUAL 2026'!E:E,)</f>
        <v>https://community.secop.gov.co/Public/Tendering/OpportunityDetail/Index?noticeUID=CO1.NTC.9489138&amp;isFromPublicArea=True&amp;isModal=true&amp;asPopupView=true</v>
      </c>
    </row>
    <row r="52" spans="1:15" ht="31.5" x14ac:dyDescent="0.25">
      <c r="A52" s="8" t="s">
        <v>56</v>
      </c>
      <c r="B52" s="19" t="str">
        <f>_xlfn.XLOOKUP(A52,'[1]BASE CONTRACTUAL 2026'!C:C,'[1]BASE CONTRACTUAL 2026'!G:G,)</f>
        <v>PRESTAR SERVICIOS PROFESIONALES EN LA ESTABILIZACIÓN DE LA IMPLEMENTACIÓN DEL SISTEMA DE GESTIÓN DOCUMENTAL ORFEO</v>
      </c>
      <c r="C52" s="11" t="str">
        <f>_xlfn.XLOOKUP(A52,'[1]BASE CONTRACTUAL 2026'!C:C,'[1]BASE CONTRACTUAL 2026'!W:W,)</f>
        <v>IDELBER SANCHEZ</v>
      </c>
      <c r="D52" s="11" t="s">
        <v>177</v>
      </c>
      <c r="E52" s="9">
        <f>_xlfn.XLOOKUP(A52,'[1]BASE CONTRACTUAL 2026'!C:C,'[1]BASE CONTRACTUAL 2026'!K:K,)</f>
        <v>45000000</v>
      </c>
      <c r="F52" s="9">
        <f>_xlfn.XLOOKUP(A52,'[1]BASE CONTRACTUAL 2026'!C:C,'[1]BASE CONTRACTUAL 2026'!L:L,)</f>
        <v>11250000</v>
      </c>
      <c r="G52" s="9">
        <f t="shared" si="0"/>
        <v>56250000</v>
      </c>
      <c r="H52" s="9">
        <f>SUMIF('[1] CRP'!K:K,A52,'[1] CRP'!AQ:AQ)</f>
        <v>17250000</v>
      </c>
      <c r="I52" s="15">
        <f>H52/G52</f>
        <v>0.30666666666666664</v>
      </c>
      <c r="J52" s="9">
        <f t="shared" si="2"/>
        <v>39000000</v>
      </c>
      <c r="K52" s="10">
        <f>_xlfn.XLOOKUP(A52,'[1]BASE CONTRACTUAL 2026'!C:C,'[1]BASE CONTRACTUAL 2026'!P:P,)</f>
        <v>46044</v>
      </c>
      <c r="L52" s="10">
        <f>_xlfn.XLOOKUP(A52,'[1]BASE CONTRACTUAL 2026'!C:C,'[1]BASE CONTRACTUAL 2026'!Q:Q,)</f>
        <v>46216</v>
      </c>
      <c r="M52" s="20">
        <f>_xlfn.XLOOKUP(A52,'[1]BASE CONTRACTUAL 2026'!C:C,'[1]BASE CONTRACTUAL 2026'!R:R,)</f>
        <v>45</v>
      </c>
      <c r="N52" s="10">
        <f>_xlfn.XLOOKUP(A52,'[1]BASE CONTRACTUAL 2026'!C:C,'[1]BASE CONTRACTUAL 2026'!S:S,)</f>
        <v>46270</v>
      </c>
      <c r="O52" s="12" t="str">
        <f>_xlfn.XLOOKUP(A52,'[1]BASE CONTRACTUAL 2026'!C:C,'[1]BASE CONTRACTUAL 2026'!E:E,)</f>
        <v>https://community.secop.gov.co/Public/Tendering/OpportunityDetail/Index?noticeUID=CO1.NTC.9489993&amp;isFromPublicArea=True&amp;isModal=true&amp;asPopupView=true</v>
      </c>
    </row>
    <row r="53" spans="1:15" ht="78.75" x14ac:dyDescent="0.25">
      <c r="A53" s="8" t="s">
        <v>57</v>
      </c>
      <c r="B53" s="19" t="str">
        <f>_xlfn.XLOOKUP(A53,'[1]BASE CONTRACTUAL 2026'!C:C,'[1]BASE CONTRACTUAL 2026'!G:G,)</f>
        <v>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v>
      </c>
      <c r="C53" s="11" t="str">
        <f>_xlfn.XLOOKUP(A53,'[1]BASE CONTRACTUAL 2026'!C:C,'[1]BASE CONTRACTUAL 2026'!W:W,)</f>
        <v>NATALY GISSED PARRA BARRANTES</v>
      </c>
      <c r="D53" s="11" t="s">
        <v>177</v>
      </c>
      <c r="E53" s="9">
        <f>_xlfn.XLOOKUP(A53,'[1]BASE CONTRACTUAL 2026'!C:C,'[1]BASE CONTRACTUAL 2026'!K:K,)</f>
        <v>15360000</v>
      </c>
      <c r="F53" s="9">
        <f>_xlfn.XLOOKUP(A53,'[1]BASE CONTRACTUAL 2026'!C:C,'[1]BASE CONTRACTUAL 2026'!L:L,)</f>
        <v>3840000</v>
      </c>
      <c r="G53" s="9">
        <f t="shared" si="0"/>
        <v>19200000</v>
      </c>
      <c r="H53" s="9">
        <f>SUMIF('[1] CRP'!K:K,A53,'[1] CRP'!AQ:AQ)</f>
        <v>13482667</v>
      </c>
      <c r="I53" s="15">
        <f t="shared" ref="I53:I116" si="4">H53/G53</f>
        <v>0.7022222395833333</v>
      </c>
      <c r="J53" s="9">
        <f t="shared" si="2"/>
        <v>5717333</v>
      </c>
      <c r="K53" s="10">
        <f>_xlfn.XLOOKUP(A53,'[1]BASE CONTRACTUAL 2026'!C:C,'[1]BASE CONTRACTUAL 2026'!P:P,)</f>
        <v>46045</v>
      </c>
      <c r="L53" s="10">
        <f>_xlfn.XLOOKUP(A53,'[1]BASE CONTRACTUAL 2026'!C:C,'[1]BASE CONTRACTUAL 2026'!Q:Q,)</f>
        <v>46216</v>
      </c>
      <c r="M53" s="20">
        <f>_xlfn.XLOOKUP(A53,'[1]BASE CONTRACTUAL 2026'!C:C,'[1]BASE CONTRACTUAL 2026'!R:R,)</f>
        <v>45</v>
      </c>
      <c r="N53" s="10">
        <f>_xlfn.XLOOKUP(A53,'[1]BASE CONTRACTUAL 2026'!C:C,'[1]BASE CONTRACTUAL 2026'!S:S,)</f>
        <v>46272</v>
      </c>
      <c r="O53" s="12" t="str">
        <f>_xlfn.XLOOKUP(A53,'[1]BASE CONTRACTUAL 2026'!C:C,'[1]BASE CONTRACTUAL 2026'!E:E,)</f>
        <v>https://community.secop.gov.co/Public/Tendering/OpportunityDetail/Index?noticeUID=CO1.NTC.9490415&amp;isFromPublicArea=True&amp;isModal=true&amp;asPopupView=true</v>
      </c>
    </row>
    <row r="54" spans="1:15" ht="47.25" x14ac:dyDescent="0.25">
      <c r="A54" s="8" t="s">
        <v>58</v>
      </c>
      <c r="B54" s="19" t="str">
        <f>_xlfn.XLOOKUP(A54,'[1]BASE CONTRACTUAL 2026'!C:C,'[1]BASE CONTRACTUAL 2026'!G:G,)</f>
        <v>PRESTAR SERVICIOS PROFESIONALES AL IDT PARA EL DESARROLLO DE ACTIVIDADES LOGÍSTICAS Y DE BTL
PARA LA VISIBILIZACIÓN DE BOGOTÁ COMO DESTINO TURÍSTICO</v>
      </c>
      <c r="C54" s="11" t="str">
        <f>_xlfn.XLOOKUP(A54,'[1]BASE CONTRACTUAL 2026'!C:C,'[1]BASE CONTRACTUAL 2026'!W:W,)</f>
        <v>SEBASTIAN USECHE ORTEGA</v>
      </c>
      <c r="D54" s="11" t="s">
        <v>177</v>
      </c>
      <c r="E54" s="9">
        <f>_xlfn.XLOOKUP(A54,'[1]BASE CONTRACTUAL 2026'!C:C,'[1]BASE CONTRACTUAL 2026'!K:K,)</f>
        <v>54868000</v>
      </c>
      <c r="F54" s="9">
        <f>_xlfn.XLOOKUP(A54,'[1]BASE CONTRACTUAL 2026'!C:C,'[1]BASE CONTRACTUAL 2026'!L:L,)</f>
        <v>0</v>
      </c>
      <c r="G54" s="9">
        <f t="shared" si="0"/>
        <v>54868000</v>
      </c>
      <c r="H54" s="9">
        <f>SUMIF('[1] CRP'!K:K,A54,'[1] CRP'!AQ:AQ)</f>
        <v>32219000</v>
      </c>
      <c r="I54" s="15">
        <f t="shared" si="4"/>
        <v>0.58720930232558144</v>
      </c>
      <c r="J54" s="9">
        <f t="shared" si="2"/>
        <v>22649000</v>
      </c>
      <c r="K54" s="10">
        <f>_xlfn.XLOOKUP(A54,'[1]BASE CONTRACTUAL 2026'!C:C,'[1]BASE CONTRACTUAL 2026'!P:P,)</f>
        <v>46042</v>
      </c>
      <c r="L54" s="10">
        <f>_xlfn.XLOOKUP(A54,'[1]BASE CONTRACTUAL 2026'!C:C,'[1]BASE CONTRACTUAL 2026'!Q:Q,)</f>
        <v>46216</v>
      </c>
      <c r="M54" s="20">
        <f>_xlfn.XLOOKUP(A54,'[1]BASE CONTRACTUAL 2026'!C:C,'[1]BASE CONTRACTUAL 2026'!R:R,)</f>
        <v>0</v>
      </c>
      <c r="N54" s="10">
        <f>_xlfn.XLOOKUP(A54,'[1]BASE CONTRACTUAL 2026'!C:C,'[1]BASE CONTRACTUAL 2026'!S:S,)</f>
        <v>46214</v>
      </c>
      <c r="O54" s="12" t="str">
        <f>_xlfn.XLOOKUP(A54,'[1]BASE CONTRACTUAL 2026'!C:C,'[1]BASE CONTRACTUAL 2026'!E:E,)</f>
        <v>https://community.secop.gov.co/Public/Tendering/OpportunityDetail/Index?noticeUID=CO1.NTC.9490628&amp;isFromPublicArea=True&amp;isModal=true&amp;asPopupView=true</v>
      </c>
    </row>
    <row r="55" spans="1:15" ht="47.25" x14ac:dyDescent="0.25">
      <c r="A55" s="8" t="s">
        <v>59</v>
      </c>
      <c r="B55" s="19" t="str">
        <f>_xlfn.XLOOKUP(A55,'[1]BASE CONTRACTUAL 2026'!C:C,'[1]BASE CONTRACTUAL 2026'!G:G,)</f>
        <v>PRESTAR SERVICIOS PROFESIONALES AL INSTITUTO DISTRITAL DE TURISMO PARA LA ESTRUCTURACIÓN; PUESTA EN MARCHA Y SEGUIMIENTO DE LA ESTRATEGIA DE IMPULSO Y APOYO DE PROYECTOS TURÍSTICOS</v>
      </c>
      <c r="C55" s="11" t="str">
        <f>_xlfn.XLOOKUP(A55,'[1]BASE CONTRACTUAL 2026'!C:C,'[1]BASE CONTRACTUAL 2026'!W:W,)</f>
        <v>LISSETH CATHERINE SANCHÉZ NIETO</v>
      </c>
      <c r="D55" s="11" t="s">
        <v>177</v>
      </c>
      <c r="E55" s="9">
        <f>_xlfn.XLOOKUP(A55,'[1]BASE CONTRACTUAL 2026'!C:C,'[1]BASE CONTRACTUAL 2026'!K:K,)</f>
        <v>49440000</v>
      </c>
      <c r="F55" s="9">
        <f>_xlfn.XLOOKUP(A55,'[1]BASE CONTRACTUAL 2026'!C:C,'[1]BASE CONTRACTUAL 2026'!L:L,)</f>
        <v>0</v>
      </c>
      <c r="G55" s="9">
        <f t="shared" si="0"/>
        <v>49440000</v>
      </c>
      <c r="H55" s="9">
        <f>SUMIF('[1] CRP'!K:K,A55,'[1] CRP'!AQ:AQ)</f>
        <v>36256000</v>
      </c>
      <c r="I55" s="15">
        <f t="shared" si="4"/>
        <v>0.73333333333333328</v>
      </c>
      <c r="J55" s="9">
        <f t="shared" si="2"/>
        <v>13184000</v>
      </c>
      <c r="K55" s="10">
        <f>_xlfn.XLOOKUP(A55,'[1]BASE CONTRACTUAL 2026'!C:C,'[1]BASE CONTRACTUAL 2026'!P:P,)</f>
        <v>46041</v>
      </c>
      <c r="L55" s="10">
        <f>_xlfn.XLOOKUP(A55,'[1]BASE CONTRACTUAL 2026'!C:C,'[1]BASE CONTRACTUAL 2026'!Q:Q,)</f>
        <v>46217</v>
      </c>
      <c r="M55" s="20">
        <f>_xlfn.XLOOKUP(A55,'[1]BASE CONTRACTUAL 2026'!C:C,'[1]BASE CONTRACTUAL 2026'!R:R,)</f>
        <v>0</v>
      </c>
      <c r="N55" s="10">
        <f>_xlfn.XLOOKUP(A55,'[1]BASE CONTRACTUAL 2026'!C:C,'[1]BASE CONTRACTUAL 2026'!S:S,)</f>
        <v>46221</v>
      </c>
      <c r="O55" s="12" t="str">
        <f>_xlfn.XLOOKUP(A55,'[1]BASE CONTRACTUAL 2026'!C:C,'[1]BASE CONTRACTUAL 2026'!E:E,)</f>
        <v>https://community.secop.gov.co/Public/Tendering/OpportunityDetail/Index?noticeUID=CO1.NTC.9489709&amp;isFromPublicArea=True&amp;isModal=true&amp;asPopupView=true</v>
      </c>
    </row>
    <row r="56" spans="1:15" ht="47.25" x14ac:dyDescent="0.25">
      <c r="A56" s="8" t="s">
        <v>60</v>
      </c>
      <c r="B56" s="19" t="str">
        <f>_xlfn.XLOOKUP(A56,'[1]BASE CONTRACTUAL 2026'!C:C,'[1]BASE CONTRACTUAL 2026'!G:G,)</f>
        <v>PRESTAR SERVICIOS PROFESIONALES AL INSTITUTO DISTRITAL DE TURISMO PARA LA IDENTIFICACIÓN Y ACOMPAÑAMIENTO DE EXPERIENCIAS TURÍSTICAS CON ÉNFASIS EN TURISMO DE SALUD Y DEPORTIVO EN EL DISTRITO CAPITAL.</v>
      </c>
      <c r="C56" s="11" t="str">
        <f>_xlfn.XLOOKUP(A56,'[1]BASE CONTRACTUAL 2026'!C:C,'[1]BASE CONTRACTUAL 2026'!W:W,)</f>
        <v>LAURA ANGELICA SANCLEMENTE QUINTERO</v>
      </c>
      <c r="D56" s="11" t="s">
        <v>177</v>
      </c>
      <c r="E56" s="9">
        <f>_xlfn.XLOOKUP(A56,'[1]BASE CONTRACTUAL 2026'!C:C,'[1]BASE CONTRACTUAL 2026'!K:K,)</f>
        <v>49440000</v>
      </c>
      <c r="F56" s="9">
        <f>_xlfn.XLOOKUP(A56,'[1]BASE CONTRACTUAL 2026'!C:C,'[1]BASE CONTRACTUAL 2026'!L:L,)</f>
        <v>0</v>
      </c>
      <c r="G56" s="9">
        <f t="shared" si="0"/>
        <v>49440000</v>
      </c>
      <c r="H56" s="9">
        <f>SUMIF('[1] CRP'!K:K,A56,'[1] CRP'!AQ:AQ)</f>
        <v>44496000</v>
      </c>
      <c r="I56" s="15">
        <f t="shared" si="4"/>
        <v>0.9</v>
      </c>
      <c r="J56" s="9">
        <f t="shared" si="2"/>
        <v>4944000</v>
      </c>
      <c r="K56" s="10">
        <f>_xlfn.XLOOKUP(A56,'[1]BASE CONTRACTUAL 2026'!C:C,'[1]BASE CONTRACTUAL 2026'!P:P,)</f>
        <v>46041</v>
      </c>
      <c r="L56" s="10">
        <f>_xlfn.XLOOKUP(A56,'[1]BASE CONTRACTUAL 2026'!C:C,'[1]BASE CONTRACTUAL 2026'!Q:Q,)</f>
        <v>46217</v>
      </c>
      <c r="M56" s="20">
        <f>_xlfn.XLOOKUP(A56,'[1]BASE CONTRACTUAL 2026'!C:C,'[1]BASE CONTRACTUAL 2026'!R:R,)</f>
        <v>0</v>
      </c>
      <c r="N56" s="10">
        <f>_xlfn.XLOOKUP(A56,'[1]BASE CONTRACTUAL 2026'!C:C,'[1]BASE CONTRACTUAL 2026'!S:S,)</f>
        <v>46221</v>
      </c>
      <c r="O56" s="12" t="str">
        <f>_xlfn.XLOOKUP(A56,'[1]BASE CONTRACTUAL 2026'!C:C,'[1]BASE CONTRACTUAL 2026'!E:E,)</f>
        <v>https://community.secop.gov.co/Public/Tendering/OpportunityDetail/Index?noticeUID=CO1.NTC.9489489&amp;isFromPublicArea=True&amp;isModal=true&amp;asPopupView=true</v>
      </c>
    </row>
    <row r="57" spans="1:15" ht="63" x14ac:dyDescent="0.25">
      <c r="A57" s="8" t="s">
        <v>61</v>
      </c>
      <c r="B57" s="19" t="str">
        <f>_xlfn.XLOOKUP(A57,'[1]BASE CONTRACTUAL 2026'!C:C,'[1]BASE CONTRACTUAL 2026'!G:G,)</f>
        <v>PRESTAR SERVICIOS DE APOYO A LA GESTIÓN PARA EL REGISTRO AUDIOVISUAL PARA LA ELABORACIÓN DE PIEZAS COMUNICATIVAS DESTINADAS A LA DIVULGACIÓN DE PROGRAMAS; PLANES Y PROYECTOS INSTITUCIONALES DEL INSTITUTO DISTRITAL DE TURISMO</v>
      </c>
      <c r="C57" s="11" t="str">
        <f>_xlfn.XLOOKUP(A57,'[1]BASE CONTRACTUAL 2026'!C:C,'[1]BASE CONTRACTUAL 2026'!W:W,)</f>
        <v>MATEO ANDRÉS CABALLERO CANTOR</v>
      </c>
      <c r="D57" s="11" t="s">
        <v>177</v>
      </c>
      <c r="E57" s="9">
        <f>_xlfn.XLOOKUP(A57,'[1]BASE CONTRACTUAL 2026'!C:C,'[1]BASE CONTRACTUAL 2026'!K:K,)</f>
        <v>24000000</v>
      </c>
      <c r="F57" s="9">
        <f>_xlfn.XLOOKUP(A57,'[1]BASE CONTRACTUAL 2026'!C:C,'[1]BASE CONTRACTUAL 2026'!L:L,)</f>
        <v>8000000</v>
      </c>
      <c r="G57" s="9">
        <f t="shared" si="0"/>
        <v>32000000</v>
      </c>
      <c r="H57" s="9">
        <f>SUMIF('[1] CRP'!K:K,A57,'[1] CRP'!AQ:AQ)</f>
        <v>21600000</v>
      </c>
      <c r="I57" s="15">
        <f t="shared" si="4"/>
        <v>0.67500000000000004</v>
      </c>
      <c r="J57" s="9">
        <f t="shared" si="2"/>
        <v>10400000</v>
      </c>
      <c r="K57" s="10">
        <f>_xlfn.XLOOKUP(A57,'[1]BASE CONTRACTUAL 2026'!C:C,'[1]BASE CONTRACTUAL 2026'!P:P,)</f>
        <v>46041</v>
      </c>
      <c r="L57" s="10">
        <f>_xlfn.XLOOKUP(A57,'[1]BASE CONTRACTUAL 2026'!C:C,'[1]BASE CONTRACTUAL 2026'!Q:Q,)</f>
        <v>46216</v>
      </c>
      <c r="M57" s="20">
        <f>_xlfn.XLOOKUP(A57,'[1]BASE CONTRACTUAL 2026'!C:C,'[1]BASE CONTRACTUAL 2026'!R:R,)</f>
        <v>60</v>
      </c>
      <c r="N57" s="10">
        <f>_xlfn.XLOOKUP(A57,'[1]BASE CONTRACTUAL 2026'!C:C,'[1]BASE CONTRACTUAL 2026'!S:S,)</f>
        <v>46283</v>
      </c>
      <c r="O57" s="12" t="str">
        <f>_xlfn.XLOOKUP(A57,'[1]BASE CONTRACTUAL 2026'!C:C,'[1]BASE CONTRACTUAL 2026'!E:E,)</f>
        <v>https://community.secop.gov.co/Public/Tendering/OpportunityDetail/Index?noticeUID=CO1.NTC.9520294&amp;isFromPublicArea=True&amp;isModal=true&amp;asPopupView=true</v>
      </c>
    </row>
    <row r="58" spans="1:15" ht="94.5" x14ac:dyDescent="0.25">
      <c r="A58" s="8" t="s">
        <v>62</v>
      </c>
      <c r="B58" s="19" t="str">
        <f>_xlfn.XLOOKUP(A58,'[1]BASE CONTRACTUAL 2026'!C:C,'[1]BASE CONTRACTUAL 2026'!G:G,)</f>
        <v>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v>
      </c>
      <c r="C58" s="11" t="str">
        <f>_xlfn.XLOOKUP(A58,'[1]BASE CONTRACTUAL 2026'!C:C,'[1]BASE CONTRACTUAL 2026'!W:W,)</f>
        <v>KEVIN OSWALDO MOLANO ALARCÓN</v>
      </c>
      <c r="D58" s="11" t="s">
        <v>177</v>
      </c>
      <c r="E58" s="9">
        <f>_xlfn.XLOOKUP(A58,'[1]BASE CONTRACTUAL 2026'!C:C,'[1]BASE CONTRACTUAL 2026'!K:K,)</f>
        <v>46452000</v>
      </c>
      <c r="F58" s="9">
        <f>_xlfn.XLOOKUP(A58,'[1]BASE CONTRACTUAL 2026'!C:C,'[1]BASE CONTRACTUAL 2026'!L:L,)</f>
        <v>0</v>
      </c>
      <c r="G58" s="9">
        <f t="shared" si="0"/>
        <v>46452000</v>
      </c>
      <c r="H58" s="9">
        <f>SUMIF('[1] CRP'!K:K,A58,'[1] CRP'!AQ:AQ)</f>
        <v>41806800</v>
      </c>
      <c r="I58" s="15">
        <f t="shared" si="4"/>
        <v>0.9</v>
      </c>
      <c r="J58" s="9">
        <f t="shared" si="2"/>
        <v>4645200</v>
      </c>
      <c r="K58" s="10">
        <f>_xlfn.XLOOKUP(A58,'[1]BASE CONTRACTUAL 2026'!C:C,'[1]BASE CONTRACTUAL 2026'!P:P,)</f>
        <v>46041</v>
      </c>
      <c r="L58" s="10">
        <f>_xlfn.XLOOKUP(A58,'[1]BASE CONTRACTUAL 2026'!C:C,'[1]BASE CONTRACTUAL 2026'!Q:Q,)</f>
        <v>46216</v>
      </c>
      <c r="M58" s="20">
        <f>_xlfn.XLOOKUP(A58,'[1]BASE CONTRACTUAL 2026'!C:C,'[1]BASE CONTRACTUAL 2026'!R:R,)</f>
        <v>0</v>
      </c>
      <c r="N58" s="10">
        <f>_xlfn.XLOOKUP(A58,'[1]BASE CONTRACTUAL 2026'!C:C,'[1]BASE CONTRACTUAL 2026'!S:S,)</f>
        <v>46221</v>
      </c>
      <c r="O58" s="12" t="str">
        <f>_xlfn.XLOOKUP(A58,'[1]BASE CONTRACTUAL 2026'!C:C,'[1]BASE CONTRACTUAL 2026'!E:E,)</f>
        <v>https://community.secop.gov.co/Public/Tendering/OpportunityDetail/Index?noticeUID=CO1.NTC.9520434&amp;isFromPublicArea=True&amp;isModal=true&amp;asPopupView=true</v>
      </c>
    </row>
    <row r="59" spans="1:15" ht="78.75" x14ac:dyDescent="0.25">
      <c r="A59" s="8" t="s">
        <v>63</v>
      </c>
      <c r="B59" s="19" t="str">
        <f>_xlfn.XLOOKUP(A59,'[1]BASE CONTRACTUAL 2026'!C:C,'[1]BASE CONTRACTUAL 2026'!G:G,)</f>
        <v>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v>
      </c>
      <c r="C59" s="11" t="str">
        <f>_xlfn.XLOOKUP(A59,'[1]BASE CONTRACTUAL 2026'!C:C,'[1]BASE CONTRACTUAL 2026'!W:W,)</f>
        <v>CAROL STEPHANNY BARRAGAN SOLER</v>
      </c>
      <c r="D59" s="11" t="s">
        <v>177</v>
      </c>
      <c r="E59" s="9">
        <f>_xlfn.XLOOKUP(A59,'[1]BASE CONTRACTUAL 2026'!C:C,'[1]BASE CONTRACTUAL 2026'!K:K,)</f>
        <v>43260000</v>
      </c>
      <c r="F59" s="9">
        <f>_xlfn.XLOOKUP(A59,'[1]BASE CONTRACTUAL 2026'!C:C,'[1]BASE CONTRACTUAL 2026'!L:L,)</f>
        <v>0</v>
      </c>
      <c r="G59" s="9">
        <f t="shared" si="0"/>
        <v>43260000</v>
      </c>
      <c r="H59" s="9">
        <f>SUMIF('[1] CRP'!K:K,A59,'[1] CRP'!AQ:AQ)</f>
        <v>38934000</v>
      </c>
      <c r="I59" s="15">
        <f t="shared" si="4"/>
        <v>0.9</v>
      </c>
      <c r="J59" s="9">
        <f t="shared" si="2"/>
        <v>4326000</v>
      </c>
      <c r="K59" s="10">
        <f>_xlfn.XLOOKUP(A59,'[1]BASE CONTRACTUAL 2026'!C:C,'[1]BASE CONTRACTUAL 2026'!P:P,)</f>
        <v>46041</v>
      </c>
      <c r="L59" s="10">
        <f>_xlfn.XLOOKUP(A59,'[1]BASE CONTRACTUAL 2026'!C:C,'[1]BASE CONTRACTUAL 2026'!Q:Q,)</f>
        <v>46218</v>
      </c>
      <c r="M59" s="20">
        <f>_xlfn.XLOOKUP(A59,'[1]BASE CONTRACTUAL 2026'!C:C,'[1]BASE CONTRACTUAL 2026'!R:R,)</f>
        <v>0</v>
      </c>
      <c r="N59" s="10">
        <f>_xlfn.XLOOKUP(A59,'[1]BASE CONTRACTUAL 2026'!C:C,'[1]BASE CONTRACTUAL 2026'!S:S,)</f>
        <v>46221</v>
      </c>
      <c r="O59" s="12" t="str">
        <f>_xlfn.XLOOKUP(A59,'[1]BASE CONTRACTUAL 2026'!C:C,'[1]BASE CONTRACTUAL 2026'!E:E,)</f>
        <v>https://community.secop.gov.co/Public/Tendering/OpportunityDetail/Index?noticeUID=CO1.NTC.9521110&amp;isFromPublicArea=True&amp;isModal=true&amp;asPopupView=true</v>
      </c>
    </row>
    <row r="60" spans="1:15" ht="63" x14ac:dyDescent="0.25">
      <c r="A60" s="8" t="s">
        <v>64</v>
      </c>
      <c r="B60" s="19" t="str">
        <f>_xlfn.XLOOKUP(A60,'[1]BASE CONTRACTUAL 2026'!C:C,'[1]BASE CONTRACTUAL 2026'!G:G,)</f>
        <v>PRESTAR SERVICIOS DE APOYO A LA GESTIÓN PARA EL DESARROLLO DE LAS ACTIVIDADES OPERATIVAS;
LOGÍSTICAS Y ASISTENCIALES REQUERIDAS POR LA OFICINA JURÍDICA EN MATERIA DE DEFENSA JUDICIAL.</v>
      </c>
      <c r="C60" s="11" t="str">
        <f>_xlfn.XLOOKUP(A60,'[1]BASE CONTRACTUAL 2026'!C:C,'[1]BASE CONTRACTUAL 2026'!W:W,)</f>
        <v>YENNY MENDOZA ASECNCIO</v>
      </c>
      <c r="D60" s="11" t="s">
        <v>177</v>
      </c>
      <c r="E60" s="9">
        <f>_xlfn.XLOOKUP(A60,'[1]BASE CONTRACTUAL 2026'!C:C,'[1]BASE CONTRACTUAL 2026'!K:K,)</f>
        <v>19200000</v>
      </c>
      <c r="F60" s="9">
        <f>_xlfn.XLOOKUP(A60,'[1]BASE CONTRACTUAL 2026'!C:C,'[1]BASE CONTRACTUAL 2026'!L:L,)</f>
        <v>3733333</v>
      </c>
      <c r="G60" s="9">
        <f t="shared" si="0"/>
        <v>22933333</v>
      </c>
      <c r="H60" s="9">
        <f>SUMIF('[1] CRP'!K:K,A60,'[1] CRP'!AQ:AQ)</f>
        <v>17600000</v>
      </c>
      <c r="I60" s="15">
        <f t="shared" si="4"/>
        <v>0.7674418716197946</v>
      </c>
      <c r="J60" s="9">
        <f t="shared" si="2"/>
        <v>5333333</v>
      </c>
      <c r="K60" s="10">
        <f>_xlfn.XLOOKUP(A60,'[1]BASE CONTRACTUAL 2026'!C:C,'[1]BASE CONTRACTUAL 2026'!P:P,)</f>
        <v>46038</v>
      </c>
      <c r="L60" s="10">
        <f>_xlfn.XLOOKUP(A60,'[1]BASE CONTRACTUAL 2026'!C:C,'[1]BASE CONTRACTUAL 2026'!Q:Q,)</f>
        <v>46217</v>
      </c>
      <c r="M60" s="20">
        <f>_xlfn.XLOOKUP(A60,'[1]BASE CONTRACTUAL 2026'!C:C,'[1]BASE CONTRACTUAL 2026'!R:R,)</f>
        <v>35</v>
      </c>
      <c r="N60" s="10">
        <f>_xlfn.XLOOKUP(A60,'[1]BASE CONTRACTUAL 2026'!C:C,'[1]BASE CONTRACTUAL 2026'!S:S,)</f>
        <v>46254</v>
      </c>
      <c r="O60" s="12" t="str">
        <f>_xlfn.XLOOKUP(A60,'[1]BASE CONTRACTUAL 2026'!C:C,'[1]BASE CONTRACTUAL 2026'!E:E,)</f>
        <v>https://community.secop.gov.co/Public/Tendering/OpportunityDetail/Index?noticeUID=CO1.NTC.9522672&amp;isFromPublicArea=True&amp;isModal=true&amp;asPopupView=true</v>
      </c>
    </row>
    <row r="61" spans="1:15" ht="63" x14ac:dyDescent="0.25">
      <c r="A61" s="8" t="s">
        <v>65</v>
      </c>
      <c r="B61" s="19" t="str">
        <f>_xlfn.XLOOKUP(A61,'[1]BASE CONTRACTUAL 2026'!C:C,'[1]BASE CONTRACTUAL 2026'!G:G,)</f>
        <v>PRESTAR SERVICIOS DE APOYO A LA GESTIÓN PARA EFECTUAR SEGUIMIENTO ADMINISTRATIVO Y CONTRACTUAL A LOS PROCESOS DESARROLLADOS EN LA SUBDIRECCIÓN DE INTELIGENCIA Y GESTIÓN DE TECNOLOGÍAS DE LA INFORMACIÓN.</v>
      </c>
      <c r="C61" s="11" t="str">
        <f>_xlfn.XLOOKUP(A61,'[1]BASE CONTRACTUAL 2026'!C:C,'[1]BASE CONTRACTUAL 2026'!W:W,)</f>
        <v>SELENE AGUDELO LOPEZ</v>
      </c>
      <c r="D61" s="11" t="s">
        <v>177</v>
      </c>
      <c r="E61" s="9">
        <f>_xlfn.XLOOKUP(A61,'[1]BASE CONTRACTUAL 2026'!C:C,'[1]BASE CONTRACTUAL 2026'!K:K,)</f>
        <v>36000000</v>
      </c>
      <c r="F61" s="9">
        <f>_xlfn.XLOOKUP(A61,'[1]BASE CONTRACTUAL 2026'!C:C,'[1]BASE CONTRACTUAL 2026'!L:L,)</f>
        <v>18000000</v>
      </c>
      <c r="G61" s="9">
        <f t="shared" si="0"/>
        <v>54000000</v>
      </c>
      <c r="H61" s="9">
        <f>SUMIF('[1] CRP'!K:K,A61,'[1] CRP'!AQ:AQ)</f>
        <v>33200000</v>
      </c>
      <c r="I61" s="15">
        <f t="shared" si="4"/>
        <v>0.61481481481481481</v>
      </c>
      <c r="J61" s="9">
        <f t="shared" si="2"/>
        <v>20800000</v>
      </c>
      <c r="K61" s="10">
        <f>_xlfn.XLOOKUP(A61,'[1]BASE CONTRACTUAL 2026'!C:C,'[1]BASE CONTRACTUAL 2026'!P:P,)</f>
        <v>46037</v>
      </c>
      <c r="L61" s="10">
        <f>_xlfn.XLOOKUP(A61,'[1]BASE CONTRACTUAL 2026'!C:C,'[1]BASE CONTRACTUAL 2026'!Q:Q,)</f>
        <v>46216</v>
      </c>
      <c r="M61" s="20">
        <f>_xlfn.XLOOKUP(A61,'[1]BASE CONTRACTUAL 2026'!C:C,'[1]BASE CONTRACTUAL 2026'!R:R,)</f>
        <v>90</v>
      </c>
      <c r="N61" s="10">
        <f>_xlfn.XLOOKUP(A61,'[1]BASE CONTRACTUAL 2026'!C:C,'[1]BASE CONTRACTUAL 2026'!S:S,)</f>
        <v>46309</v>
      </c>
      <c r="O61" s="12" t="str">
        <f>_xlfn.XLOOKUP(A61,'[1]BASE CONTRACTUAL 2026'!C:C,'[1]BASE CONTRACTUAL 2026'!E:E,)</f>
        <v>https://community.secop.gov.co/Public/Tendering/OpportunityDetail/Index?noticeUID=CO1.NTC.9520147&amp;isFromPublicArea=True&amp;isModal=true&amp;asPopupView=true</v>
      </c>
    </row>
    <row r="62" spans="1:15" ht="63" x14ac:dyDescent="0.25">
      <c r="A62" s="8" t="s">
        <v>66</v>
      </c>
      <c r="B62" s="19" t="str">
        <f>_xlfn.XLOOKUP(A62,'[1]BASE CONTRACTUAL 2026'!C:C,'[1]BASE CONTRACTUAL 2026'!G:G,)</f>
        <v>PRESTAR SERVICIOS PROFESIONALES PARA LA GESTIÓN Y SEGUIMIENTO DE LOS PROCESOS
CONTRACTUALES DE TECNOLOGÍA; DESDE SU PLANEACIÓN HASTA SU FINALIZACIÓN</v>
      </c>
      <c r="C62" s="11" t="str">
        <f>_xlfn.XLOOKUP(A62,'[1]BASE CONTRACTUAL 2026'!C:C,'[1]BASE CONTRACTUAL 2026'!W:W,)</f>
        <v>CARLOS ALBERTO LOPEZ DIAZ</v>
      </c>
      <c r="D62" s="11" t="s">
        <v>177</v>
      </c>
      <c r="E62" s="9">
        <f>_xlfn.XLOOKUP(A62,'[1]BASE CONTRACTUAL 2026'!C:C,'[1]BASE CONTRACTUAL 2026'!K:K,)</f>
        <v>43500000</v>
      </c>
      <c r="F62" s="9">
        <f>_xlfn.XLOOKUP(A62,'[1]BASE CONTRACTUAL 2026'!C:C,'[1]BASE CONTRACTUAL 2026'!L:L,)</f>
        <v>21750000</v>
      </c>
      <c r="G62" s="9">
        <f t="shared" si="0"/>
        <v>65250000</v>
      </c>
      <c r="H62" s="9">
        <f>SUMIF('[1] CRP'!K:K,A62,'[1] CRP'!AQ:AQ)</f>
        <v>40116667</v>
      </c>
      <c r="I62" s="15">
        <f t="shared" si="4"/>
        <v>0.61481481992337161</v>
      </c>
      <c r="J62" s="9">
        <f t="shared" si="2"/>
        <v>25133333</v>
      </c>
      <c r="K62" s="10">
        <f>_xlfn.XLOOKUP(A62,'[1]BASE CONTRACTUAL 2026'!C:C,'[1]BASE CONTRACTUAL 2026'!P:P,)</f>
        <v>46037</v>
      </c>
      <c r="L62" s="10">
        <f>_xlfn.XLOOKUP(A62,'[1]BASE CONTRACTUAL 2026'!C:C,'[1]BASE CONTRACTUAL 2026'!Q:Q,)</f>
        <v>46216</v>
      </c>
      <c r="M62" s="20">
        <f>_xlfn.XLOOKUP(A62,'[1]BASE CONTRACTUAL 2026'!C:C,'[1]BASE CONTRACTUAL 2026'!R:R,)</f>
        <v>90</v>
      </c>
      <c r="N62" s="10">
        <f>_xlfn.XLOOKUP(A62,'[1]BASE CONTRACTUAL 2026'!C:C,'[1]BASE CONTRACTUAL 2026'!S:S,)</f>
        <v>46309</v>
      </c>
      <c r="O62" s="12" t="str">
        <f>_xlfn.XLOOKUP(A62,'[1]BASE CONTRACTUAL 2026'!C:C,'[1]BASE CONTRACTUAL 2026'!E:E,)</f>
        <v>https://community.secop.gov.co/Public/Tendering/OpportunityDetail/Index?noticeUID=CO1.NTC.9519999&amp;isFromPublicArea=True&amp;isModal=true&amp;asPopupView=true</v>
      </c>
    </row>
    <row r="63" spans="1:15" ht="78.75" x14ac:dyDescent="0.25">
      <c r="A63" s="8" t="s">
        <v>67</v>
      </c>
      <c r="B63" s="19" t="str">
        <f>_xlfn.XLOOKUP(A63,'[1]BASE CONTRACTUAL 2026'!C:C,'[1]BASE CONTRACTUAL 2026'!G:G,)</f>
        <v>PRESTAR SERVICIOS PROFESIONALES PARA LA ARTICULACIÓN DE ACTIVIDADES DE LA DIRECCIÓN GENERAL CON LOS AGENTES INTERNOS Y EXTERNOS; NACIONALES E INTERNACIONALES; ASÍ COMO EL SOPORTE EN LA PLANIFICACIÓN DE OBJETIVOS Y ESTRATEGIAS DE GESTIÓN PARA LA EJECUCIÓN DE LAS ACTIVIDADES</v>
      </c>
      <c r="C63" s="11" t="str">
        <f>_xlfn.XLOOKUP(A63,'[1]BASE CONTRACTUAL 2026'!C:C,'[1]BASE CONTRACTUAL 2026'!W:W,)</f>
        <v>LAURA DANIELA CAMACHO</v>
      </c>
      <c r="D63" s="11" t="s">
        <v>177</v>
      </c>
      <c r="E63" s="9">
        <f>_xlfn.XLOOKUP(A63,'[1]BASE CONTRACTUAL 2026'!C:C,'[1]BASE CONTRACTUAL 2026'!K:K,)</f>
        <v>35058000</v>
      </c>
      <c r="F63" s="9">
        <f>_xlfn.XLOOKUP(A63,'[1]BASE CONTRACTUAL 2026'!C:C,'[1]BASE CONTRACTUAL 2026'!L:L,)</f>
        <v>17529000</v>
      </c>
      <c r="G63" s="9">
        <f t="shared" si="0"/>
        <v>52587000</v>
      </c>
      <c r="H63" s="9">
        <f>SUMIF('[1] CRP'!K:K,A63,'[1] CRP'!AQ:AQ)</f>
        <v>32331267</v>
      </c>
      <c r="I63" s="15">
        <f t="shared" si="4"/>
        <v>0.61481482115351704</v>
      </c>
      <c r="J63" s="9">
        <f t="shared" si="2"/>
        <v>20255733</v>
      </c>
      <c r="K63" s="10">
        <f>_xlfn.XLOOKUP(A63,'[1]BASE CONTRACTUAL 2026'!C:C,'[1]BASE CONTRACTUAL 2026'!P:P,)</f>
        <v>46037</v>
      </c>
      <c r="L63" s="10">
        <f>_xlfn.XLOOKUP(A63,'[1]BASE CONTRACTUAL 2026'!C:C,'[1]BASE CONTRACTUAL 2026'!Q:Q,)</f>
        <v>46217</v>
      </c>
      <c r="M63" s="20">
        <f>_xlfn.XLOOKUP(A63,'[1]BASE CONTRACTUAL 2026'!C:C,'[1]BASE CONTRACTUAL 2026'!R:R,)</f>
        <v>90</v>
      </c>
      <c r="N63" s="10">
        <f>_xlfn.XLOOKUP(A63,'[1]BASE CONTRACTUAL 2026'!C:C,'[1]BASE CONTRACTUAL 2026'!S:S,)</f>
        <v>46309</v>
      </c>
      <c r="O63" s="12" t="str">
        <f>_xlfn.XLOOKUP(A63,'[1]BASE CONTRACTUAL 2026'!C:C,'[1]BASE CONTRACTUAL 2026'!E:E,)</f>
        <v>https://community.secop.gov.co/Public/Tendering/OpportunityDetail/Index?noticeUID=CO1.NTC.9519545&amp;isFromPublicArea=True&amp;isModal=true&amp;asPopupView=true</v>
      </c>
    </row>
    <row r="64" spans="1:15" ht="47.25" x14ac:dyDescent="0.25">
      <c r="A64" s="8" t="s">
        <v>68</v>
      </c>
      <c r="B64" s="19" t="str">
        <f>_xlfn.XLOOKUP(A64,'[1]BASE CONTRACTUAL 2026'!C:C,'[1]BASE CONTRACTUAL 2026'!G:G,)</f>
        <v>PRESTAR SERVICIOS PROFESIONALES PARA EL DESARROLLO DE LAS ACTIVIDADES REQUERIDAS POR LA OFICINA JURIDICA DEL IDT EN MATERIA JURÍDICA Y  CONTRACTUAL.</v>
      </c>
      <c r="C64" s="11" t="str">
        <f>_xlfn.XLOOKUP(A64,'[1]BASE CONTRACTUAL 2026'!C:C,'[1]BASE CONTRACTUAL 2026'!W:W,)</f>
        <v>ANA MARIA MONTOYA</v>
      </c>
      <c r="D64" s="11" t="s">
        <v>177</v>
      </c>
      <c r="E64" s="9">
        <f>_xlfn.XLOOKUP(A64,'[1]BASE CONTRACTUAL 2026'!C:C,'[1]BASE CONTRACTUAL 2026'!K:K,)</f>
        <v>51000000</v>
      </c>
      <c r="F64" s="9">
        <f>_xlfn.XLOOKUP(A64,'[1]BASE CONTRACTUAL 2026'!C:C,'[1]BASE CONTRACTUAL 2026'!L:L,)</f>
        <v>9916667</v>
      </c>
      <c r="G64" s="9">
        <f t="shared" si="0"/>
        <v>60916667</v>
      </c>
      <c r="H64" s="9">
        <f>SUMIF('[1] CRP'!K:K,A64,'[1] CRP'!AQ:AQ)</f>
        <v>46750000</v>
      </c>
      <c r="I64" s="15">
        <f t="shared" si="4"/>
        <v>0.76744185626570804</v>
      </c>
      <c r="J64" s="9">
        <f t="shared" si="2"/>
        <v>14166667</v>
      </c>
      <c r="K64" s="10">
        <f>_xlfn.XLOOKUP(A64,'[1]BASE CONTRACTUAL 2026'!C:C,'[1]BASE CONTRACTUAL 2026'!P:P,)</f>
        <v>46038</v>
      </c>
      <c r="L64" s="10">
        <f>_xlfn.XLOOKUP(A64,'[1]BASE CONTRACTUAL 2026'!C:C,'[1]BASE CONTRACTUAL 2026'!Q:Q,)</f>
        <v>46217</v>
      </c>
      <c r="M64" s="20">
        <f>_xlfn.XLOOKUP(A64,'[1]BASE CONTRACTUAL 2026'!C:C,'[1]BASE CONTRACTUAL 2026'!R:R,)</f>
        <v>35</v>
      </c>
      <c r="N64" s="10">
        <f>_xlfn.XLOOKUP(A64,'[1]BASE CONTRACTUAL 2026'!C:C,'[1]BASE CONTRACTUAL 2026'!S:S,)</f>
        <v>46254</v>
      </c>
      <c r="O64" s="12" t="str">
        <f>_xlfn.XLOOKUP(A64,'[1]BASE CONTRACTUAL 2026'!C:C,'[1]BASE CONTRACTUAL 2026'!E:E,)</f>
        <v>https://community.secop.gov.co/Public/Tendering/OpportunityDetail/Index?noticeUID=CO1.NTC.9521164&amp;isFromPublicArea=True&amp;isModal=true&amp;asPopupView=true</v>
      </c>
    </row>
    <row r="65" spans="1:15" ht="110.25" x14ac:dyDescent="0.25">
      <c r="A65" s="8" t="s">
        <v>69</v>
      </c>
      <c r="B65" s="19" t="str">
        <f>_xlfn.XLOOKUP(A65,'[1]BASE CONTRACTUAL 2026'!C:C,'[1]BASE CONTRACTUAL 2026'!G:G,)</f>
        <v>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v>
      </c>
      <c r="C65" s="11" t="str">
        <f>_xlfn.XLOOKUP(A65,'[1]BASE CONTRACTUAL 2026'!C:C,'[1]BASE CONTRACTUAL 2026'!W:W,)</f>
        <v>IVAN FERNANDO ESCOBAR TRONCOSO</v>
      </c>
      <c r="D65" s="11" t="s">
        <v>177</v>
      </c>
      <c r="E65" s="9">
        <f>_xlfn.XLOOKUP(A65,'[1]BASE CONTRACTUAL 2026'!C:C,'[1]BASE CONTRACTUAL 2026'!K:K,)</f>
        <v>14970000</v>
      </c>
      <c r="F65" s="9">
        <f>_xlfn.XLOOKUP(A65,'[1]BASE CONTRACTUAL 2026'!C:C,'[1]BASE CONTRACTUAL 2026'!L:L,)</f>
        <v>0</v>
      </c>
      <c r="G65" s="9">
        <f t="shared" si="0"/>
        <v>14970000</v>
      </c>
      <c r="H65" s="9">
        <f>SUMIF('[1] CRP'!K:K,A65,'[1] CRP'!AQ:AQ)</f>
        <v>12974000</v>
      </c>
      <c r="I65" s="15">
        <f t="shared" si="4"/>
        <v>0.8666666666666667</v>
      </c>
      <c r="J65" s="9">
        <f t="shared" si="2"/>
        <v>1996000</v>
      </c>
      <c r="K65" s="10">
        <f>_xlfn.XLOOKUP(A65,'[1]BASE CONTRACTUAL 2026'!C:C,'[1]BASE CONTRACTUAL 2026'!P:P,)</f>
        <v>46043</v>
      </c>
      <c r="L65" s="10">
        <f>_xlfn.XLOOKUP(A65,'[1]BASE CONTRACTUAL 2026'!C:C,'[1]BASE CONTRACTUAL 2026'!Q:Q,)</f>
        <v>46217</v>
      </c>
      <c r="M65" s="20">
        <f>_xlfn.XLOOKUP(A65,'[1]BASE CONTRACTUAL 2026'!C:C,'[1]BASE CONTRACTUAL 2026'!R:R,)</f>
        <v>0</v>
      </c>
      <c r="N65" s="10">
        <f>_xlfn.XLOOKUP(A65,'[1]BASE CONTRACTUAL 2026'!C:C,'[1]BASE CONTRACTUAL 2026'!S:S,)</f>
        <v>46223</v>
      </c>
      <c r="O65" s="12" t="str">
        <f>_xlfn.XLOOKUP(A65,'[1]BASE CONTRACTUAL 2026'!C:C,'[1]BASE CONTRACTUAL 2026'!E:E,)</f>
        <v>https://community.secop.gov.co/Public/Tendering/OpportunityDetail/Index?noticeUID=CO1.NTC.9521969&amp;isFromPublicArea=True&amp;isModal=true&amp;asPopupView=true</v>
      </c>
    </row>
    <row r="66" spans="1:15" ht="78.75" x14ac:dyDescent="0.25">
      <c r="A66" s="8" t="s">
        <v>70</v>
      </c>
      <c r="B66" s="19" t="str">
        <f>_xlfn.XLOOKUP(A66,'[1]BASE CONTRACTUAL 2026'!C:C,'[1]BASE CONTRACTUAL 2026'!G:G,)</f>
        <v>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v>
      </c>
      <c r="C66" s="11" t="str">
        <f>_xlfn.XLOOKUP(A66,'[1]BASE CONTRACTUAL 2026'!C:C,'[1]BASE CONTRACTUAL 2026'!W:W,)</f>
        <v>ELIZABETH AREVALO CANCINO</v>
      </c>
      <c r="D66" s="11" t="s">
        <v>177</v>
      </c>
      <c r="E66" s="9">
        <f>_xlfn.XLOOKUP(A66,'[1]BASE CONTRACTUAL 2026'!C:C,'[1]BASE CONTRACTUAL 2026'!K:K,)</f>
        <v>18000000</v>
      </c>
      <c r="F66" s="9">
        <f>_xlfn.XLOOKUP(A66,'[1]BASE CONTRACTUAL 2026'!C:C,'[1]BASE CONTRACTUAL 2026'!L:L,)</f>
        <v>0</v>
      </c>
      <c r="G66" s="9">
        <f t="shared" si="0"/>
        <v>18000000</v>
      </c>
      <c r="H66" s="9">
        <f>SUMIF('[1] CRP'!K:K,A66,'[1] CRP'!AQ:AQ)</f>
        <v>16200000</v>
      </c>
      <c r="I66" s="15">
        <f t="shared" si="4"/>
        <v>0.9</v>
      </c>
      <c r="J66" s="9">
        <f t="shared" si="2"/>
        <v>1800000</v>
      </c>
      <c r="K66" s="10">
        <f>_xlfn.XLOOKUP(A66,'[1]BASE CONTRACTUAL 2026'!C:C,'[1]BASE CONTRACTUAL 2026'!P:P,)</f>
        <v>46041</v>
      </c>
      <c r="L66" s="10">
        <f>_xlfn.XLOOKUP(A66,'[1]BASE CONTRACTUAL 2026'!C:C,'[1]BASE CONTRACTUAL 2026'!Q:Q,)</f>
        <v>46221</v>
      </c>
      <c r="M66" s="20">
        <f>_xlfn.XLOOKUP(A66,'[1]BASE CONTRACTUAL 2026'!C:C,'[1]BASE CONTRACTUAL 2026'!R:R,)</f>
        <v>0</v>
      </c>
      <c r="N66" s="10">
        <f>_xlfn.XLOOKUP(A66,'[1]BASE CONTRACTUAL 2026'!C:C,'[1]BASE CONTRACTUAL 2026'!S:S,)</f>
        <v>46221</v>
      </c>
      <c r="O66" s="12" t="str">
        <f>_xlfn.XLOOKUP(A66,'[1]BASE CONTRACTUAL 2026'!C:C,'[1]BASE CONTRACTUAL 2026'!E:E,)</f>
        <v>https://community.secop.gov.co/Public/Tendering/OpportunityDetail/Index?noticeUID=CO1.NTC.9534717&amp;isFromPublicArea=True&amp;isModal=true&amp;asPopupView=true</v>
      </c>
    </row>
    <row r="67" spans="1:15" ht="78.75" x14ac:dyDescent="0.25">
      <c r="A67" s="8" t="s">
        <v>71</v>
      </c>
      <c r="B67" s="19" t="str">
        <f>_xlfn.XLOOKUP(A67,'[1]BASE CONTRACTUAL 2026'!C:C,'[1]BASE CONTRACTUAL 2026'!G:G,)</f>
        <v>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v>
      </c>
      <c r="C67" s="11" t="str">
        <f>_xlfn.XLOOKUP(A67,'[1]BASE CONTRACTUAL 2026'!C:C,'[1]BASE CONTRACTUAL 2026'!W:W,)</f>
        <v>DANEL ANTONIO MANTILLA CHAPARRO</v>
      </c>
      <c r="D67" s="11" t="s">
        <v>177</v>
      </c>
      <c r="E67" s="9">
        <f>_xlfn.XLOOKUP(A67,'[1]BASE CONTRACTUAL 2026'!C:C,'[1]BASE CONTRACTUAL 2026'!K:K,)</f>
        <v>63900000</v>
      </c>
      <c r="F67" s="9">
        <f>_xlfn.XLOOKUP(A67,'[1]BASE CONTRACTUAL 2026'!C:C,'[1]BASE CONTRACTUAL 2026'!L:L,)</f>
        <v>31950000</v>
      </c>
      <c r="G67" s="9">
        <f t="shared" si="0"/>
        <v>95850000</v>
      </c>
      <c r="H67" s="9">
        <f>SUMIF('[1] CRP'!K:K,A67,'[1] CRP'!AQ:AQ)</f>
        <v>57510000</v>
      </c>
      <c r="I67" s="15">
        <f t="shared" si="4"/>
        <v>0.6</v>
      </c>
      <c r="J67" s="9">
        <f t="shared" si="2"/>
        <v>38340000</v>
      </c>
      <c r="K67" s="10">
        <f>_xlfn.XLOOKUP(A67,'[1]BASE CONTRACTUAL 2026'!C:C,'[1]BASE CONTRACTUAL 2026'!P:P,)</f>
        <v>46041</v>
      </c>
      <c r="L67" s="10">
        <f>_xlfn.XLOOKUP(A67,'[1]BASE CONTRACTUAL 2026'!C:C,'[1]BASE CONTRACTUAL 2026'!Q:Q,)</f>
        <v>46216</v>
      </c>
      <c r="M67" s="20">
        <f>_xlfn.XLOOKUP(A67,'[1]BASE CONTRACTUAL 2026'!C:C,'[1]BASE CONTRACTUAL 2026'!R:R,)</f>
        <v>90</v>
      </c>
      <c r="N67" s="10">
        <f>_xlfn.XLOOKUP(A67,'[1]BASE CONTRACTUAL 2026'!C:C,'[1]BASE CONTRACTUAL 2026'!S:S,)</f>
        <v>46313</v>
      </c>
      <c r="O67" s="12" t="str">
        <f>_xlfn.XLOOKUP(A67,'[1]BASE CONTRACTUAL 2026'!C:C,'[1]BASE CONTRACTUAL 2026'!E:E,)</f>
        <v>https://community.secop.gov.co/Public/Tendering/OpportunityDetail/Index?noticeUID=CO1.NTC.9534342&amp;isFromPublicArea=True&amp;isModal=true&amp;asPopupView=true</v>
      </c>
    </row>
    <row r="68" spans="1:15" ht="78.75" x14ac:dyDescent="0.25">
      <c r="A68" s="8" t="s">
        <v>72</v>
      </c>
      <c r="B68" s="19" t="str">
        <f>_xlfn.XLOOKUP(A68,'[1]BASE CONTRACTUAL 2026'!C:C,'[1]BASE CONTRACTUAL 2026'!G:G,)</f>
        <v>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v>
      </c>
      <c r="C68" s="11" t="str">
        <f>_xlfn.XLOOKUP(A68,'[1]BASE CONTRACTUAL 2026'!C:C,'[1]BASE CONTRACTUAL 2026'!W:W,)</f>
        <v>JUAN SEBASTIAN ESTUPIÑAN HEREDIA</v>
      </c>
      <c r="D68" s="11" t="s">
        <v>177</v>
      </c>
      <c r="E68" s="9">
        <f>_xlfn.XLOOKUP(A68,'[1]BASE CONTRACTUAL 2026'!C:C,'[1]BASE CONTRACTUAL 2026'!K:K,)</f>
        <v>53028000</v>
      </c>
      <c r="F68" s="9">
        <f>_xlfn.XLOOKUP(A68,'[1]BASE CONTRACTUAL 2026'!C:C,'[1]BASE CONTRACTUAL 2026'!L:L,)</f>
        <v>26514000</v>
      </c>
      <c r="G68" s="9">
        <f t="shared" ref="G68:G131" si="5">E68+F68</f>
        <v>79542000</v>
      </c>
      <c r="H68" s="9">
        <f>SUMIF('[1] CRP'!K:K,A68,'[1] CRP'!AQ:AQ)</f>
        <v>47725200</v>
      </c>
      <c r="I68" s="15">
        <f t="shared" si="4"/>
        <v>0.6</v>
      </c>
      <c r="J68" s="9">
        <f t="shared" ref="J68:J131" si="6">G68-H68</f>
        <v>31816800</v>
      </c>
      <c r="K68" s="10">
        <f>_xlfn.XLOOKUP(A68,'[1]BASE CONTRACTUAL 2026'!C:C,'[1]BASE CONTRACTUAL 2026'!P:P,)</f>
        <v>46041</v>
      </c>
      <c r="L68" s="10">
        <f>_xlfn.XLOOKUP(A68,'[1]BASE CONTRACTUAL 2026'!C:C,'[1]BASE CONTRACTUAL 2026'!Q:Q,)</f>
        <v>46217</v>
      </c>
      <c r="M68" s="20">
        <f>_xlfn.XLOOKUP(A68,'[1]BASE CONTRACTUAL 2026'!C:C,'[1]BASE CONTRACTUAL 2026'!R:R,)</f>
        <v>90</v>
      </c>
      <c r="N68" s="10">
        <f>_xlfn.XLOOKUP(A68,'[1]BASE CONTRACTUAL 2026'!C:C,'[1]BASE CONTRACTUAL 2026'!S:S,)</f>
        <v>46313</v>
      </c>
      <c r="O68" s="12" t="str">
        <f>_xlfn.XLOOKUP(A68,'[1]BASE CONTRACTUAL 2026'!C:C,'[1]BASE CONTRACTUAL 2026'!E:E,)</f>
        <v>https://community.secop.gov.co/Public/Tendering/OpportunityDetail/Index?noticeUID=CO1.NTC.9534462&amp;isFromPublicArea=True&amp;isModal=true&amp;asPopupView=true</v>
      </c>
    </row>
    <row r="69" spans="1:15" ht="47.25" x14ac:dyDescent="0.25">
      <c r="A69" s="8" t="s">
        <v>73</v>
      </c>
      <c r="B69" s="19" t="str">
        <f>_xlfn.XLOOKUP(A69,'[1]BASE CONTRACTUAL 2026'!C:C,'[1]BASE CONTRACTUAL 2026'!G:G,)</f>
        <v>PRESTAR LOS SERVICIOS PARA LA ADMINISTRACIÓN; MANTENIMIENTO Y SOPORTE TÉCNICO DEL SISTEMA DE INFORMACIÓN QUE APOYA ADMINISTRATIVA; FINANCIERA; PRESUPUESTAL Y CONTABLE DEL IDT</v>
      </c>
      <c r="C69" s="11" t="str">
        <f>_xlfn.XLOOKUP(A69,'[1]BASE CONTRACTUAL 2026'!C:C,'[1]BASE CONTRACTUAL 2026'!W:W,)</f>
        <v xml:space="preserve"> FACCELLO ARGEL MANJARRES </v>
      </c>
      <c r="D69" s="11" t="s">
        <v>177</v>
      </c>
      <c r="E69" s="9">
        <f>_xlfn.XLOOKUP(A69,'[1]BASE CONTRACTUAL 2026'!C:C,'[1]BASE CONTRACTUAL 2026'!K:K,)</f>
        <v>64368000</v>
      </c>
      <c r="F69" s="9">
        <f>_xlfn.XLOOKUP(A69,'[1]BASE CONTRACTUAL 2026'!C:C,'[1]BASE CONTRACTUAL 2026'!L:L,)</f>
        <v>32184000</v>
      </c>
      <c r="G69" s="9">
        <f t="shared" si="5"/>
        <v>96552000</v>
      </c>
      <c r="H69" s="9">
        <f>SUMIF('[1] CRP'!K:K,A69,'[1] CRP'!AQ:AQ)</f>
        <v>58646400</v>
      </c>
      <c r="I69" s="15">
        <f t="shared" si="4"/>
        <v>0.6074074074074074</v>
      </c>
      <c r="J69" s="9">
        <f t="shared" si="6"/>
        <v>37905600</v>
      </c>
      <c r="K69" s="10">
        <f>_xlfn.XLOOKUP(A69,'[1]BASE CONTRACTUAL 2026'!C:C,'[1]BASE CONTRACTUAL 2026'!P:P,)</f>
        <v>46039</v>
      </c>
      <c r="L69" s="10">
        <f>_xlfn.XLOOKUP(A69,'[1]BASE CONTRACTUAL 2026'!C:C,'[1]BASE CONTRACTUAL 2026'!Q:Q,)</f>
        <v>46217</v>
      </c>
      <c r="M69" s="20">
        <f>_xlfn.XLOOKUP(A69,'[1]BASE CONTRACTUAL 2026'!C:C,'[1]BASE CONTRACTUAL 2026'!R:R,)</f>
        <v>90</v>
      </c>
      <c r="N69" s="10">
        <f>_xlfn.XLOOKUP(A69,'[1]BASE CONTRACTUAL 2026'!C:C,'[1]BASE CONTRACTUAL 2026'!S:S,)</f>
        <v>46311</v>
      </c>
      <c r="O69" s="12" t="str">
        <f>_xlfn.XLOOKUP(A69,'[1]BASE CONTRACTUAL 2026'!C:C,'[1]BASE CONTRACTUAL 2026'!E:E,)</f>
        <v>https://community.secop.gov.co/Public/Tendering/OpportunityDetail/Index?noticeUID=CO1.NTC.9546413&amp;isFromPublicArea=True&amp;isModal=true&amp;asPopupView=true</v>
      </c>
    </row>
    <row r="70" spans="1:15" ht="31.5" x14ac:dyDescent="0.25">
      <c r="A70" s="8" t="s">
        <v>74</v>
      </c>
      <c r="B70" s="19" t="str">
        <f>_xlfn.XLOOKUP(A70,'[1]BASE CONTRACTUAL 2026'!C:C,'[1]BASE CONTRACTUAL 2026'!G:G,)</f>
        <v>PRESTAR SERVICIOS PROFESIONALES ESPECIALIZADOS; PARA DAR CONTINUIDAD A LA IMPLEMENTACIÓN DE LAS POLÍTICAS DE GOBIERNO Y SEGURIDAD DIGITAL</v>
      </c>
      <c r="C70" s="11" t="str">
        <f>_xlfn.XLOOKUP(A70,'[1]BASE CONTRACTUAL 2026'!C:C,'[1]BASE CONTRACTUAL 2026'!W:W,)</f>
        <v>JOHANA KATHERINE JUNCA ORTIZ</v>
      </c>
      <c r="D70" s="11" t="s">
        <v>177</v>
      </c>
      <c r="E70" s="9">
        <f>_xlfn.XLOOKUP(A70,'[1]BASE CONTRACTUAL 2026'!C:C,'[1]BASE CONTRACTUAL 2026'!K:K,)</f>
        <v>54312000</v>
      </c>
      <c r="F70" s="9">
        <f>_xlfn.XLOOKUP(A70,'[1]BASE CONTRACTUAL 2026'!C:C,'[1]BASE CONTRACTUAL 2026'!L:L,)</f>
        <v>27156000</v>
      </c>
      <c r="G70" s="9">
        <f t="shared" si="5"/>
        <v>81468000</v>
      </c>
      <c r="H70" s="9">
        <f>SUMIF('[1] CRP'!K:K,A70,'[1] CRP'!AQ:AQ)</f>
        <v>49484267</v>
      </c>
      <c r="I70" s="15">
        <f t="shared" si="4"/>
        <v>0.60740741149899347</v>
      </c>
      <c r="J70" s="9">
        <f t="shared" si="6"/>
        <v>31983733</v>
      </c>
      <c r="K70" s="10">
        <f>_xlfn.XLOOKUP(A70,'[1]BASE CONTRACTUAL 2026'!C:C,'[1]BASE CONTRACTUAL 2026'!P:P,)</f>
        <v>46039</v>
      </c>
      <c r="L70" s="10">
        <f>_xlfn.XLOOKUP(A70,'[1]BASE CONTRACTUAL 2026'!C:C,'[1]BASE CONTRACTUAL 2026'!Q:Q,)</f>
        <v>46217</v>
      </c>
      <c r="M70" s="20">
        <f>_xlfn.XLOOKUP(A70,'[1]BASE CONTRACTUAL 2026'!C:C,'[1]BASE CONTRACTUAL 2026'!R:R,)</f>
        <v>90</v>
      </c>
      <c r="N70" s="10">
        <f>_xlfn.XLOOKUP(A70,'[1]BASE CONTRACTUAL 2026'!C:C,'[1]BASE CONTRACTUAL 2026'!S:S,)</f>
        <v>46311</v>
      </c>
      <c r="O70" s="12" t="str">
        <f>_xlfn.XLOOKUP(A70,'[1]BASE CONTRACTUAL 2026'!C:C,'[1]BASE CONTRACTUAL 2026'!E:E,)</f>
        <v>https://community.secop.gov.co/Public/Tendering/OpportunityDetail/Index?noticeUID=CO1.NTC.9547165&amp;isFromPublicArea=True&amp;isModal=true&amp;asPopupView=true</v>
      </c>
    </row>
    <row r="71" spans="1:15" ht="126" x14ac:dyDescent="0.25">
      <c r="A71" s="8" t="s">
        <v>75</v>
      </c>
      <c r="B71" s="19" t="str">
        <f>_xlfn.XLOOKUP(A71,'[1]BASE CONTRACTUAL 2026'!C:C,'[1]BASE CONTRACTUAL 2026'!G:G,)</f>
        <v>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v>
      </c>
      <c r="C71" s="11" t="str">
        <f>_xlfn.XLOOKUP(A71,'[1]BASE CONTRACTUAL 2026'!C:C,'[1]BASE CONTRACTUAL 2026'!W:W,)</f>
        <v xml:space="preserve">TANNY MARIA ALVAREZ PEZZANO </v>
      </c>
      <c r="D71" s="11" t="s">
        <v>177</v>
      </c>
      <c r="E71" s="9">
        <f>_xlfn.XLOOKUP(A71,'[1]BASE CONTRACTUAL 2026'!C:C,'[1]BASE CONTRACTUAL 2026'!K:K,)</f>
        <v>36000000</v>
      </c>
      <c r="F71" s="9">
        <f>_xlfn.XLOOKUP(A71,'[1]BASE CONTRACTUAL 2026'!C:C,'[1]BASE CONTRACTUAL 2026'!L:L,)</f>
        <v>18000000</v>
      </c>
      <c r="G71" s="9">
        <f t="shared" si="5"/>
        <v>54000000</v>
      </c>
      <c r="H71" s="9">
        <f>SUMIF('[1] CRP'!K:K,A71,'[1] CRP'!AQ:AQ)</f>
        <v>32200000</v>
      </c>
      <c r="I71" s="15">
        <f t="shared" si="4"/>
        <v>0.59629629629629632</v>
      </c>
      <c r="J71" s="9">
        <f t="shared" si="6"/>
        <v>21800000</v>
      </c>
      <c r="K71" s="10">
        <f>_xlfn.XLOOKUP(A71,'[1]BASE CONTRACTUAL 2026'!C:C,'[1]BASE CONTRACTUAL 2026'!P:P,)</f>
        <v>46042</v>
      </c>
      <c r="L71" s="10">
        <f>_xlfn.XLOOKUP(A71,'[1]BASE CONTRACTUAL 2026'!C:C,'[1]BASE CONTRACTUAL 2026'!Q:Q,)</f>
        <v>46217</v>
      </c>
      <c r="M71" s="20">
        <f>_xlfn.XLOOKUP(A71,'[1]BASE CONTRACTUAL 2026'!C:C,'[1]BASE CONTRACTUAL 2026'!R:R,)</f>
        <v>90</v>
      </c>
      <c r="N71" s="10">
        <f>_xlfn.XLOOKUP(A71,'[1]BASE CONTRACTUAL 2026'!C:C,'[1]BASE CONTRACTUAL 2026'!S:S,)</f>
        <v>46314</v>
      </c>
      <c r="O71" s="12" t="str">
        <f>_xlfn.XLOOKUP(A71,'[1]BASE CONTRACTUAL 2026'!C:C,'[1]BASE CONTRACTUAL 2026'!E:E,)</f>
        <v>https://community.secop.gov.co/Public/Tendering/OpportunityDetail/Index?noticeUID=CO1.NTC.9547859&amp;isFromPublicArea=True&amp;isModal=true&amp;asPopupView=true</v>
      </c>
    </row>
    <row r="72" spans="1:15" ht="78.75" x14ac:dyDescent="0.25">
      <c r="A72" s="8" t="s">
        <v>76</v>
      </c>
      <c r="B72" s="19" t="str">
        <f>_xlfn.XLOOKUP(A72,'[1]BASE CONTRACTUAL 2026'!C:C,'[1]BASE CONTRACTUAL 2026'!G:G,)</f>
        <v>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v>
      </c>
      <c r="C72" s="11" t="str">
        <f>_xlfn.XLOOKUP(A72,'[1]BASE CONTRACTUAL 2026'!C:C,'[1]BASE CONTRACTUAL 2026'!W:W,)</f>
        <v>DIEGO ALEJANDRO RODRIGUEZ GUERRERO</v>
      </c>
      <c r="D72" s="11" t="s">
        <v>177</v>
      </c>
      <c r="E72" s="9">
        <f>_xlfn.XLOOKUP(A72,'[1]BASE CONTRACTUAL 2026'!C:C,'[1]BASE CONTRACTUAL 2026'!K:K,)</f>
        <v>47910000</v>
      </c>
      <c r="F72" s="9">
        <f>_xlfn.XLOOKUP(A72,'[1]BASE CONTRACTUAL 2026'!C:C,'[1]BASE CONTRACTUAL 2026'!L:L,)</f>
        <v>23955000</v>
      </c>
      <c r="G72" s="9">
        <f t="shared" si="5"/>
        <v>71865000</v>
      </c>
      <c r="H72" s="9">
        <f>SUMIF('[1] CRP'!K:K,A72,'[1] CRP'!AQ:AQ)</f>
        <v>40457333</v>
      </c>
      <c r="I72" s="15">
        <f t="shared" si="4"/>
        <v>0.5629629583246365</v>
      </c>
      <c r="J72" s="9">
        <f t="shared" si="6"/>
        <v>31407667</v>
      </c>
      <c r="K72" s="10">
        <f>_xlfn.XLOOKUP(A72,'[1]BASE CONTRACTUAL 2026'!C:C,'[1]BASE CONTRACTUAL 2026'!P:P,)</f>
        <v>46042</v>
      </c>
      <c r="L72" s="10">
        <f>_xlfn.XLOOKUP(A72,'[1]BASE CONTRACTUAL 2026'!C:C,'[1]BASE CONTRACTUAL 2026'!Q:Q,)</f>
        <v>46217</v>
      </c>
      <c r="M72" s="20">
        <f>_xlfn.XLOOKUP(A72,'[1]BASE CONTRACTUAL 2026'!C:C,'[1]BASE CONTRACTUAL 2026'!R:R,)</f>
        <v>90</v>
      </c>
      <c r="N72" s="10">
        <f>_xlfn.XLOOKUP(A72,'[1]BASE CONTRACTUAL 2026'!C:C,'[1]BASE CONTRACTUAL 2026'!S:S,)</f>
        <v>46326</v>
      </c>
      <c r="O72" s="12" t="str">
        <f>_xlfn.XLOOKUP(A72,'[1]BASE CONTRACTUAL 2026'!C:C,'[1]BASE CONTRACTUAL 2026'!E:E,)</f>
        <v>https://community.secop.gov.co/Public/Tendering/OpportunityDetail/Index?noticeUID=CO1.NTC.9548139&amp;isFromPublicArea=True&amp;isModal=true&amp;asPopupView=true</v>
      </c>
    </row>
    <row r="73" spans="1:15" ht="110.25" x14ac:dyDescent="0.25">
      <c r="A73" s="8" t="s">
        <v>77</v>
      </c>
      <c r="B73" s="19" t="str">
        <f>_xlfn.XLOOKUP(A73,'[1]BASE CONTRACTUAL 2026'!C:C,'[1]BASE CONTRACTUAL 2026'!G:G,)</f>
        <v>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v>
      </c>
      <c r="C73" s="11" t="str">
        <f>_xlfn.XLOOKUP(A73,'[1]BASE CONTRACTUAL 2026'!C:C,'[1]BASE CONTRACTUAL 2026'!W:W,)</f>
        <v>JUAN CARLOS CABUYA NAVARRETE</v>
      </c>
      <c r="D73" s="11" t="s">
        <v>177</v>
      </c>
      <c r="E73" s="9">
        <f>_xlfn.XLOOKUP(A73,'[1]BASE CONTRACTUAL 2026'!C:C,'[1]BASE CONTRACTUAL 2026'!K:K,)</f>
        <v>53028000</v>
      </c>
      <c r="F73" s="9">
        <f>_xlfn.XLOOKUP(A73,'[1]BASE CONTRACTUAL 2026'!C:C,'[1]BASE CONTRACTUAL 2026'!L:L,)</f>
        <v>26514000</v>
      </c>
      <c r="G73" s="9">
        <f t="shared" si="5"/>
        <v>79542000</v>
      </c>
      <c r="H73" s="9">
        <f>SUMIF('[1] CRP'!K:K,A73,'[1] CRP'!AQ:AQ)</f>
        <v>47725200</v>
      </c>
      <c r="I73" s="15">
        <f t="shared" si="4"/>
        <v>0.6</v>
      </c>
      <c r="J73" s="9">
        <f t="shared" si="6"/>
        <v>31816800</v>
      </c>
      <c r="K73" s="10">
        <f>_xlfn.XLOOKUP(A73,'[1]BASE CONTRACTUAL 2026'!C:C,'[1]BASE CONTRACTUAL 2026'!P:P,)</f>
        <v>46041</v>
      </c>
      <c r="L73" s="10">
        <f>_xlfn.XLOOKUP(A73,'[1]BASE CONTRACTUAL 2026'!C:C,'[1]BASE CONTRACTUAL 2026'!Q:Q,)</f>
        <v>46217</v>
      </c>
      <c r="M73" s="20">
        <f>_xlfn.XLOOKUP(A73,'[1]BASE CONTRACTUAL 2026'!C:C,'[1]BASE CONTRACTUAL 2026'!R:R,)</f>
        <v>90</v>
      </c>
      <c r="N73" s="10">
        <f>_xlfn.XLOOKUP(A73,'[1]BASE CONTRACTUAL 2026'!C:C,'[1]BASE CONTRACTUAL 2026'!S:S,)</f>
        <v>46313</v>
      </c>
      <c r="O73" s="12" t="str">
        <f>_xlfn.XLOOKUP(A73,'[1]BASE CONTRACTUAL 2026'!C:C,'[1]BASE CONTRACTUAL 2026'!E:E,)</f>
        <v>https://community.secop.gov.co/Public/Tendering/OpportunityDetail/Index?noticeUID=CO1.NTC.9538512&amp;isFromPublicArea=True&amp;isModal=true&amp;asPopupView=true</v>
      </c>
    </row>
    <row r="74" spans="1:15" ht="78.75" x14ac:dyDescent="0.25">
      <c r="A74" s="8" t="s">
        <v>78</v>
      </c>
      <c r="B74" s="19" t="str">
        <f>_xlfn.XLOOKUP(A74,'[1]BASE CONTRACTUAL 2026'!C:C,'[1]BASE CONTRACTUAL 2026'!G:G,)</f>
        <v>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v>
      </c>
      <c r="C74" s="11" t="str">
        <f>_xlfn.XLOOKUP(A74,'[1]BASE CONTRACTUAL 2026'!C:C,'[1]BASE CONTRACTUAL 2026'!W:W,)</f>
        <v>ANGIE PAOLA SUÁREZ</v>
      </c>
      <c r="D74" s="11" t="s">
        <v>177</v>
      </c>
      <c r="E74" s="9">
        <f>_xlfn.XLOOKUP(A74,'[1]BASE CONTRACTUAL 2026'!C:C,'[1]BASE CONTRACTUAL 2026'!K:K,)</f>
        <v>25980000</v>
      </c>
      <c r="F74" s="9">
        <f>_xlfn.XLOOKUP(A74,'[1]BASE CONTRACTUAL 2026'!C:C,'[1]BASE CONTRACTUAL 2026'!L:L,)</f>
        <v>0</v>
      </c>
      <c r="G74" s="9">
        <f t="shared" si="5"/>
        <v>25980000</v>
      </c>
      <c r="H74" s="9">
        <f>SUMIF('[1] CRP'!K:K,A74,'[1] CRP'!AQ:AQ)</f>
        <v>23670667</v>
      </c>
      <c r="I74" s="15">
        <f t="shared" si="4"/>
        <v>0.91111112394149341</v>
      </c>
      <c r="J74" s="9">
        <f t="shared" si="6"/>
        <v>2309333</v>
      </c>
      <c r="K74" s="10">
        <f>_xlfn.XLOOKUP(A74,'[1]BASE CONTRACTUAL 2026'!C:C,'[1]BASE CONTRACTUAL 2026'!P:P,)</f>
        <v>46039</v>
      </c>
      <c r="L74" s="10">
        <f>_xlfn.XLOOKUP(A74,'[1]BASE CONTRACTUAL 2026'!C:C,'[1]BASE CONTRACTUAL 2026'!Q:Q,)</f>
        <v>46218</v>
      </c>
      <c r="M74" s="20">
        <f>_xlfn.XLOOKUP(A74,'[1]BASE CONTRACTUAL 2026'!C:C,'[1]BASE CONTRACTUAL 2026'!R:R,)</f>
        <v>0</v>
      </c>
      <c r="N74" s="10">
        <f>_xlfn.XLOOKUP(A74,'[1]BASE CONTRACTUAL 2026'!C:C,'[1]BASE CONTRACTUAL 2026'!S:S,)</f>
        <v>46219</v>
      </c>
      <c r="O74" s="12" t="str">
        <f>_xlfn.XLOOKUP(A74,'[1]BASE CONTRACTUAL 2026'!C:C,'[1]BASE CONTRACTUAL 2026'!E:E,)</f>
        <v>https://community.secop.gov.co/Public/Tendering/OpportunityDetail/Index?noticeUID=CO1.NTC.9543981&amp;isFromPublicArea=True&amp;isModal=true&amp;asPopupView=true</v>
      </c>
    </row>
    <row r="75" spans="1:15" ht="78.75" x14ac:dyDescent="0.25">
      <c r="A75" s="8" t="s">
        <v>79</v>
      </c>
      <c r="B75" s="19" t="str">
        <f>_xlfn.XLOOKUP(A75,'[1]BASE CONTRACTUAL 2026'!C:C,'[1]BASE CONTRACTUAL 2026'!G:G,)</f>
        <v>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v>
      </c>
      <c r="C75" s="11" t="str">
        <f>_xlfn.XLOOKUP(A75,'[1]BASE CONTRACTUAL 2026'!C:C,'[1]BASE CONTRACTUAL 2026'!W:W,)</f>
        <v>ALEXANDRA PATRICIA TORRES CARDENAS</v>
      </c>
      <c r="D75" s="11" t="s">
        <v>177</v>
      </c>
      <c r="E75" s="9">
        <f>_xlfn.XLOOKUP(A75,'[1]BASE CONTRACTUAL 2026'!C:C,'[1]BASE CONTRACTUAL 2026'!K:K,)</f>
        <v>35130000</v>
      </c>
      <c r="F75" s="9">
        <f>_xlfn.XLOOKUP(A75,'[1]BASE CONTRACTUAL 2026'!C:C,'[1]BASE CONTRACTUAL 2026'!L:L,)</f>
        <v>17565000</v>
      </c>
      <c r="G75" s="9">
        <f t="shared" si="5"/>
        <v>52695000</v>
      </c>
      <c r="H75" s="9">
        <f>SUMIF('[1] CRP'!K:K,A75,'[1] CRP'!AQ:AQ)</f>
        <v>31617000</v>
      </c>
      <c r="I75" s="15">
        <f t="shared" si="4"/>
        <v>0.6</v>
      </c>
      <c r="J75" s="9">
        <f t="shared" si="6"/>
        <v>21078000</v>
      </c>
      <c r="K75" s="10">
        <f>_xlfn.XLOOKUP(A75,'[1]BASE CONTRACTUAL 2026'!C:C,'[1]BASE CONTRACTUAL 2026'!P:P,)</f>
        <v>46041</v>
      </c>
      <c r="L75" s="10">
        <f>_xlfn.XLOOKUP(A75,'[1]BASE CONTRACTUAL 2026'!C:C,'[1]BASE CONTRACTUAL 2026'!Q:Q,)</f>
        <v>46217</v>
      </c>
      <c r="M75" s="20">
        <f>_xlfn.XLOOKUP(A75,'[1]BASE CONTRACTUAL 2026'!C:C,'[1]BASE CONTRACTUAL 2026'!R:R,)</f>
        <v>90</v>
      </c>
      <c r="N75" s="10">
        <f>_xlfn.XLOOKUP(A75,'[1]BASE CONTRACTUAL 2026'!C:C,'[1]BASE CONTRACTUAL 2026'!S:S,)</f>
        <v>46313</v>
      </c>
      <c r="O75" s="12" t="str">
        <f>_xlfn.XLOOKUP(A75,'[1]BASE CONTRACTUAL 2026'!C:C,'[1]BASE CONTRACTUAL 2026'!E:E,)</f>
        <v>https://community.secop.gov.co/Public/Tendering/OpportunityDetail/Index?noticeUID=CO1.NTC.9557591&amp;isFromPublicArea=True&amp;isModal=true&amp;asPopupView=true</v>
      </c>
    </row>
    <row r="76" spans="1:15" ht="94.5" x14ac:dyDescent="0.25">
      <c r="A76" s="8" t="s">
        <v>80</v>
      </c>
      <c r="B76" s="19" t="str">
        <f>_xlfn.XLOOKUP(A76,'[1]BASE CONTRACTUAL 2026'!C:C,'[1]BASE CONTRACTUAL 2026'!G:G,)</f>
        <v>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v>
      </c>
      <c r="C76" s="11" t="str">
        <f>_xlfn.XLOOKUP(A76,'[1]BASE CONTRACTUAL 2026'!C:C,'[1]BASE CONTRACTUAL 2026'!W:W,)</f>
        <v>JUAN FELIPE YEPES GONZALEZ</v>
      </c>
      <c r="D76" s="11" t="s">
        <v>177</v>
      </c>
      <c r="E76" s="9">
        <f>_xlfn.XLOOKUP(A76,'[1]BASE CONTRACTUAL 2026'!C:C,'[1]BASE CONTRACTUAL 2026'!K:K,)</f>
        <v>53028000</v>
      </c>
      <c r="F76" s="9">
        <f>_xlfn.XLOOKUP(A76,'[1]BASE CONTRACTUAL 2026'!C:C,'[1]BASE CONTRACTUAL 2026'!L:L,)</f>
        <v>26514000</v>
      </c>
      <c r="G76" s="9">
        <f t="shared" si="5"/>
        <v>79542000</v>
      </c>
      <c r="H76" s="9">
        <f>SUMIF('[1] CRP'!K:K,A76,'[1] CRP'!AQ:AQ)</f>
        <v>47725200</v>
      </c>
      <c r="I76" s="15">
        <f t="shared" si="4"/>
        <v>0.6</v>
      </c>
      <c r="J76" s="9">
        <f t="shared" si="6"/>
        <v>31816800</v>
      </c>
      <c r="K76" s="10">
        <f>_xlfn.XLOOKUP(A76,'[1]BASE CONTRACTUAL 2026'!C:C,'[1]BASE CONTRACTUAL 2026'!P:P,)</f>
        <v>46041</v>
      </c>
      <c r="L76" s="10">
        <f>_xlfn.XLOOKUP(A76,'[1]BASE CONTRACTUAL 2026'!C:C,'[1]BASE CONTRACTUAL 2026'!Q:Q,)</f>
        <v>46218</v>
      </c>
      <c r="M76" s="20">
        <f>_xlfn.XLOOKUP(A76,'[1]BASE CONTRACTUAL 2026'!C:C,'[1]BASE CONTRACTUAL 2026'!R:R,)</f>
        <v>90</v>
      </c>
      <c r="N76" s="10">
        <f>_xlfn.XLOOKUP(A76,'[1]BASE CONTRACTUAL 2026'!C:C,'[1]BASE CONTRACTUAL 2026'!S:S,)</f>
        <v>46313</v>
      </c>
      <c r="O76" s="12" t="str">
        <f>_xlfn.XLOOKUP(A76,'[1]BASE CONTRACTUAL 2026'!C:C,'[1]BASE CONTRACTUAL 2026'!E:E,)</f>
        <v>https://community.secop.gov.co/Public/Tendering/OpportunityDetail/Index?noticeUID=CO1.NTC.9558169&amp;isFromPublicArea=True&amp;isModal=true&amp;asPopupView=true</v>
      </c>
    </row>
    <row r="77" spans="1:15" ht="63" x14ac:dyDescent="0.25">
      <c r="A77" s="8" t="s">
        <v>81</v>
      </c>
      <c r="B77" s="19" t="str">
        <f>_xlfn.XLOOKUP(A77,'[1]BASE CONTRACTUAL 2026'!C:C,'[1]BASE CONTRACTUAL 2026'!G:G,)</f>
        <v>PRESTAR SERVICIOS PROFESIONALES A LA SUBDIRECCIÓN DE INTELIGENCIA Y GESTIÓN DE TECNOLOGÍAS DE LA INFORMACIÓN PARA APOYAR EL REDISEÑO METODOLÓGICO Y ESTADÍSTICO DE LAS OPERACIONES; ESTUDIOS Y MEDICIONES DEL OBSERVATORIO DE TURISMO DE BOGOTÁ.</v>
      </c>
      <c r="C77" s="11" t="str">
        <f>_xlfn.XLOOKUP(A77,'[1]BASE CONTRACTUAL 2026'!C:C,'[1]BASE CONTRACTUAL 2026'!W:W,)</f>
        <v>STALYN YASID GUERRERO GOMEZ</v>
      </c>
      <c r="D77" s="11" t="s">
        <v>177</v>
      </c>
      <c r="E77" s="9">
        <f>_xlfn.XLOOKUP(A77,'[1]BASE CONTRACTUAL 2026'!C:C,'[1]BASE CONTRACTUAL 2026'!K:K,)</f>
        <v>53028000</v>
      </c>
      <c r="F77" s="9">
        <f>_xlfn.XLOOKUP(A77,'[1]BASE CONTRACTUAL 2026'!C:C,'[1]BASE CONTRACTUAL 2026'!L:L,)</f>
        <v>26514000</v>
      </c>
      <c r="G77" s="9">
        <f t="shared" si="5"/>
        <v>79542000</v>
      </c>
      <c r="H77" s="9">
        <f>SUMIF('[1] CRP'!K:K,A77,'[1] CRP'!AQ:AQ)</f>
        <v>46841400</v>
      </c>
      <c r="I77" s="15">
        <f t="shared" si="4"/>
        <v>0.58888888888888891</v>
      </c>
      <c r="J77" s="9">
        <f t="shared" si="6"/>
        <v>32700600</v>
      </c>
      <c r="K77" s="10">
        <f>_xlfn.XLOOKUP(A77,'[1]BASE CONTRACTUAL 2026'!C:C,'[1]BASE CONTRACTUAL 2026'!P:P,)</f>
        <v>46044</v>
      </c>
      <c r="L77" s="10">
        <f>_xlfn.XLOOKUP(A77,'[1]BASE CONTRACTUAL 2026'!C:C,'[1]BASE CONTRACTUAL 2026'!Q:Q,)</f>
        <v>46218</v>
      </c>
      <c r="M77" s="20">
        <f>_xlfn.XLOOKUP(A77,'[1]BASE CONTRACTUAL 2026'!C:C,'[1]BASE CONTRACTUAL 2026'!R:R,)</f>
        <v>90</v>
      </c>
      <c r="N77" s="10">
        <f>_xlfn.XLOOKUP(A77,'[1]BASE CONTRACTUAL 2026'!C:C,'[1]BASE CONTRACTUAL 2026'!S:S,)</f>
        <v>46316</v>
      </c>
      <c r="O77" s="12" t="str">
        <f>_xlfn.XLOOKUP(A77,'[1]BASE CONTRACTUAL 2026'!C:C,'[1]BASE CONTRACTUAL 2026'!E:E,)</f>
        <v>https://community.secop.gov.co/Public/Tendering/OpportunityDetail/Index?noticeUID=CO1.NTC.9558479&amp;isFromPublicArea=True&amp;isModal=true&amp;asPopupView=true</v>
      </c>
    </row>
    <row r="78" spans="1:15" ht="47.25" x14ac:dyDescent="0.25">
      <c r="A78" s="8" t="s">
        <v>82</v>
      </c>
      <c r="B78" s="19" t="str">
        <f>_xlfn.XLOOKUP(A78,'[1]BASE CONTRACTUAL 2026'!C:C,'[1]BASE CONTRACTUAL 2026'!G:G,)</f>
        <v>PRESTAR SERVICIOS PROFESIONALES PARA APOYAR A LA SUBDIRECCIÓN DE PLANEACIÓN EN LA IMPLEMENTACIÓN DEL MÓDULO DEL SISTEMA INTEGRADO DE GESTIÓN DEL INSTITUTO EN EL SISTEMA DE INFORMACIÓN Y GESTIÓN PANDORA.</v>
      </c>
      <c r="C78" s="11" t="str">
        <f>_xlfn.XLOOKUP(A78,'[1]BASE CONTRACTUAL 2026'!C:C,'[1]BASE CONTRACTUAL 2026'!W:W,)</f>
        <v>VALERIA MUÑETON TAMAYO</v>
      </c>
      <c r="D78" s="11" t="s">
        <v>177</v>
      </c>
      <c r="E78" s="9">
        <f>_xlfn.XLOOKUP(A78,'[1]BASE CONTRACTUAL 2026'!C:C,'[1]BASE CONTRACTUAL 2026'!K:K,)</f>
        <v>41220000</v>
      </c>
      <c r="F78" s="9">
        <f>_xlfn.XLOOKUP(A78,'[1]BASE CONTRACTUAL 2026'!C:C,'[1]BASE CONTRACTUAL 2026'!L:L,)</f>
        <v>8015000</v>
      </c>
      <c r="G78" s="9">
        <f t="shared" si="5"/>
        <v>49235000</v>
      </c>
      <c r="H78" s="9">
        <f>SUMIF('[1] CRP'!K:K,A78,'[1] CRP'!AQ:AQ)</f>
        <v>36869000</v>
      </c>
      <c r="I78" s="15">
        <f t="shared" si="4"/>
        <v>0.74883720930232556</v>
      </c>
      <c r="J78" s="9">
        <f t="shared" si="6"/>
        <v>12366000</v>
      </c>
      <c r="K78" s="10">
        <f>_xlfn.XLOOKUP(A78,'[1]BASE CONTRACTUAL 2026'!C:C,'[1]BASE CONTRACTUAL 2026'!P:P,)</f>
        <v>46042</v>
      </c>
      <c r="L78" s="10">
        <f>_xlfn.XLOOKUP(A78,'[1]BASE CONTRACTUAL 2026'!C:C,'[1]BASE CONTRACTUAL 2026'!Q:Q,)</f>
        <v>46222</v>
      </c>
      <c r="M78" s="20">
        <f>_xlfn.XLOOKUP(A78,'[1]BASE CONTRACTUAL 2026'!C:C,'[1]BASE CONTRACTUAL 2026'!R:R,)</f>
        <v>35</v>
      </c>
      <c r="N78" s="10">
        <f>_xlfn.XLOOKUP(A78,'[1]BASE CONTRACTUAL 2026'!C:C,'[1]BASE CONTRACTUAL 2026'!S:S,)</f>
        <v>46258</v>
      </c>
      <c r="O78" s="12" t="str">
        <f>_xlfn.XLOOKUP(A78,'[1]BASE CONTRACTUAL 2026'!C:C,'[1]BASE CONTRACTUAL 2026'!E:E,)</f>
        <v>https://community.secop.gov.co/Public/Tendering/OpportunityDetail/Index?noticeUID=CO1.NTC.9615813&amp;isFromPublicArea=True&amp;isModal=true&amp;asPopupView=true</v>
      </c>
    </row>
    <row r="79" spans="1:15" ht="78.75" x14ac:dyDescent="0.25">
      <c r="A79" s="8" t="s">
        <v>83</v>
      </c>
      <c r="B79" s="19" t="str">
        <f>_xlfn.XLOOKUP(A79,'[1]BASE CONTRACTUAL 2026'!C:C,'[1]BASE CONTRACTUAL 2026'!G:G,)</f>
        <v>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v>
      </c>
      <c r="C79" s="11" t="str">
        <f>_xlfn.XLOOKUP(A79,'[1]BASE CONTRACTUAL 2026'!C:C,'[1]BASE CONTRACTUAL 2026'!W:W,)</f>
        <v xml:space="preserve">JULIETH RODRIGUEZ RODRIGUEZ </v>
      </c>
      <c r="D79" s="11" t="s">
        <v>177</v>
      </c>
      <c r="E79" s="9">
        <f>_xlfn.XLOOKUP(A79,'[1]BASE CONTRACTUAL 2026'!C:C,'[1]BASE CONTRACTUAL 2026'!K:K,)</f>
        <v>33000000</v>
      </c>
      <c r="F79" s="9">
        <f>_xlfn.XLOOKUP(A79,'[1]BASE CONTRACTUAL 2026'!C:C,'[1]BASE CONTRACTUAL 2026'!L:L,)</f>
        <v>6416667</v>
      </c>
      <c r="G79" s="9">
        <f t="shared" si="5"/>
        <v>39416667</v>
      </c>
      <c r="H79" s="9">
        <f>SUMIF('[1] CRP'!K:K,A79,'[1] CRP'!AQ:AQ)</f>
        <v>29333333</v>
      </c>
      <c r="I79" s="15">
        <f t="shared" si="4"/>
        <v>0.74418603176164033</v>
      </c>
      <c r="J79" s="9">
        <f t="shared" si="6"/>
        <v>10083334</v>
      </c>
      <c r="K79" s="10">
        <f>_xlfn.XLOOKUP(A79,'[1]BASE CONTRACTUAL 2026'!C:C,'[1]BASE CONTRACTUAL 2026'!P:P,)</f>
        <v>46043</v>
      </c>
      <c r="L79" s="10">
        <f>_xlfn.XLOOKUP(A79,'[1]BASE CONTRACTUAL 2026'!C:C,'[1]BASE CONTRACTUAL 2026'!Q:Q,)</f>
        <v>46222</v>
      </c>
      <c r="M79" s="20">
        <f>_xlfn.XLOOKUP(A79,'[1]BASE CONTRACTUAL 2026'!C:C,'[1]BASE CONTRACTUAL 2026'!R:R,)</f>
        <v>35</v>
      </c>
      <c r="N79" s="10">
        <f>_xlfn.XLOOKUP(A79,'[1]BASE CONTRACTUAL 2026'!C:C,'[1]BASE CONTRACTUAL 2026'!S:S,)</f>
        <v>46259</v>
      </c>
      <c r="O79" s="12" t="str">
        <f>_xlfn.XLOOKUP(A79,'[1]BASE CONTRACTUAL 2026'!C:C,'[1]BASE CONTRACTUAL 2026'!E:E,)</f>
        <v>https://community.secop.gov.co/Public/Tendering/OpportunityDetail/Index?noticeUID=CO1.NTC.9626010&amp;isFromPublicArea=True&amp;isModal=true&amp;asPopupView=true</v>
      </c>
    </row>
    <row r="80" spans="1:15" ht="78.75" x14ac:dyDescent="0.25">
      <c r="A80" s="8" t="s">
        <v>84</v>
      </c>
      <c r="B80" s="19" t="str">
        <f>_xlfn.XLOOKUP(A80,'[1]BASE CONTRACTUAL 2026'!C:C,'[1]BASE CONTRACTUAL 2026'!G:G,)</f>
        <v>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v>
      </c>
      <c r="C80" s="11" t="str">
        <f>_xlfn.XLOOKUP(A80,'[1]BASE CONTRACTUAL 2026'!C:C,'[1]BASE CONTRACTUAL 2026'!W:W,)</f>
        <v>ALEJANDRA SASTOQUE ARBOLEDA</v>
      </c>
      <c r="D80" s="11" t="s">
        <v>177</v>
      </c>
      <c r="E80" s="9">
        <f>_xlfn.XLOOKUP(A80,'[1]BASE CONTRACTUAL 2026'!C:C,'[1]BASE CONTRACTUAL 2026'!K:K,)</f>
        <v>30000000</v>
      </c>
      <c r="F80" s="9">
        <f>_xlfn.XLOOKUP(A80,'[1]BASE CONTRACTUAL 2026'!C:C,'[1]BASE CONTRACTUAL 2026'!L:L,)</f>
        <v>5833333</v>
      </c>
      <c r="G80" s="9">
        <f t="shared" si="5"/>
        <v>35833333</v>
      </c>
      <c r="H80" s="9">
        <f>SUMIF('[1] CRP'!K:K,A80,'[1] CRP'!AQ:AQ)</f>
        <v>26833333</v>
      </c>
      <c r="I80" s="15">
        <f t="shared" si="4"/>
        <v>0.74883720696592748</v>
      </c>
      <c r="J80" s="9">
        <f t="shared" si="6"/>
        <v>9000000</v>
      </c>
      <c r="K80" s="10">
        <f>_xlfn.XLOOKUP(A80,'[1]BASE CONTRACTUAL 2026'!C:C,'[1]BASE CONTRACTUAL 2026'!P:P,)</f>
        <v>46042</v>
      </c>
      <c r="L80" s="10">
        <f>_xlfn.XLOOKUP(A80,'[1]BASE CONTRACTUAL 2026'!C:C,'[1]BASE CONTRACTUAL 2026'!Q:Q,)</f>
        <v>46222</v>
      </c>
      <c r="M80" s="20">
        <f>_xlfn.XLOOKUP(A80,'[1]BASE CONTRACTUAL 2026'!C:C,'[1]BASE CONTRACTUAL 2026'!R:R,)</f>
        <v>35</v>
      </c>
      <c r="N80" s="10">
        <f>_xlfn.XLOOKUP(A80,'[1]BASE CONTRACTUAL 2026'!C:C,'[1]BASE CONTRACTUAL 2026'!S:S,)</f>
        <v>46258</v>
      </c>
      <c r="O80" s="12" t="str">
        <f>_xlfn.XLOOKUP(A80,'[1]BASE CONTRACTUAL 2026'!C:C,'[1]BASE CONTRACTUAL 2026'!E:E,)</f>
        <v>https://community.secop.gov.co/Public/Tendering/OpportunityDetail/Index?noticeUID=CO1.NTC.9626486&amp;isFromPublicArea=True&amp;isModal=true&amp;asPopupView=true</v>
      </c>
    </row>
    <row r="81" spans="1:15" ht="78.75" x14ac:dyDescent="0.25">
      <c r="A81" s="8" t="s">
        <v>85</v>
      </c>
      <c r="B81" s="19" t="str">
        <f>_xlfn.XLOOKUP(A81,'[1]BASE CONTRACTUAL 2026'!C:C,'[1]BASE CONTRACTUAL 2026'!G:G,)</f>
        <v>PRESTAR SERVICIOS PROFESIONALES EN LA SUBDIRECCIÓN DE PLANEACIÓN PARA APOYAR LA GESTIÓN AMBIENTAL INSTITUCIONAL; GARANTIZANDO EL CUMPLIMIENTO DE LOS LINEAMIENTOS DE LA SECRETARÍA DISTRITAL DE AMBIENTE Y EL DESARROLLO DE ACCIONES DEL PLAN INSTITUCIONAL DE GESTIÓN AMBIENTAL-PIGA.</v>
      </c>
      <c r="C81" s="11" t="str">
        <f>_xlfn.XLOOKUP(A81,'[1]BASE CONTRACTUAL 2026'!C:C,'[1]BASE CONTRACTUAL 2026'!W:W,)</f>
        <v>MARIA FERNANDA RIVERA</v>
      </c>
      <c r="D81" s="11" t="s">
        <v>177</v>
      </c>
      <c r="E81" s="9">
        <f>_xlfn.XLOOKUP(A81,'[1]BASE CONTRACTUAL 2026'!C:C,'[1]BASE CONTRACTUAL 2026'!K:K,)</f>
        <v>33000000</v>
      </c>
      <c r="F81" s="9">
        <f>_xlfn.XLOOKUP(A81,'[1]BASE CONTRACTUAL 2026'!C:C,'[1]BASE CONTRACTUAL 2026'!L:L,)</f>
        <v>6416667</v>
      </c>
      <c r="G81" s="9">
        <f t="shared" si="5"/>
        <v>39416667</v>
      </c>
      <c r="H81" s="9">
        <f>SUMIF('[1] CRP'!K:K,A81,'[1] CRP'!AQ:AQ)</f>
        <v>29516667</v>
      </c>
      <c r="I81" s="15">
        <f t="shared" si="4"/>
        <v>0.74883721142632376</v>
      </c>
      <c r="J81" s="9">
        <f t="shared" si="6"/>
        <v>9900000</v>
      </c>
      <c r="K81" s="10">
        <f>_xlfn.XLOOKUP(A81,'[1]BASE CONTRACTUAL 2026'!C:C,'[1]BASE CONTRACTUAL 2026'!P:P,)</f>
        <v>46042</v>
      </c>
      <c r="L81" s="10">
        <f>_xlfn.XLOOKUP(A81,'[1]BASE CONTRACTUAL 2026'!C:C,'[1]BASE CONTRACTUAL 2026'!Q:Q,)</f>
        <v>46222</v>
      </c>
      <c r="M81" s="20">
        <f>_xlfn.XLOOKUP(A81,'[1]BASE CONTRACTUAL 2026'!C:C,'[1]BASE CONTRACTUAL 2026'!R:R,)</f>
        <v>35</v>
      </c>
      <c r="N81" s="10">
        <f>_xlfn.XLOOKUP(A81,'[1]BASE CONTRACTUAL 2026'!C:C,'[1]BASE CONTRACTUAL 2026'!S:S,)</f>
        <v>46258</v>
      </c>
      <c r="O81" s="12" t="str">
        <f>_xlfn.XLOOKUP(A81,'[1]BASE CONTRACTUAL 2026'!C:C,'[1]BASE CONTRACTUAL 2026'!E:E,)</f>
        <v>https://community.secop.gov.co/Public/Tendering/OpportunityDetail/Index?noticeUID=CO1.NTC.9626674&amp;isFromPublicArea=True&amp;isModal=true&amp;asPopupView=true</v>
      </c>
    </row>
    <row r="82" spans="1:15" ht="63" x14ac:dyDescent="0.25">
      <c r="A82" s="8" t="s">
        <v>86</v>
      </c>
      <c r="B82" s="19" t="str">
        <f>_xlfn.XLOOKUP(A82,'[1]BASE CONTRACTUAL 2026'!C:C,'[1]BASE CONTRACTUAL 2026'!G:G,)</f>
        <v>PRESTAR SERVICIOS PROFESIONALES PARA APOYAR A LA SUBDIRECCIÓN DE PLANEACIÓN EN EL FORTALECIMIENTO DE LA GESTIÓN DEL SISTEMA DE INFORMACIÓN Y GESTIÓN - PANDORA; EN LOS MÓDULOS PRESUPUESTALES Y DE PLANEACIÓN ESTRATÉGICA.</v>
      </c>
      <c r="C82" s="11" t="str">
        <f>_xlfn.XLOOKUP(A82,'[1]BASE CONTRACTUAL 2026'!C:C,'[1]BASE CONTRACTUAL 2026'!W:W,)</f>
        <v xml:space="preserve"> ERICK YONATHAN HORTUA </v>
      </c>
      <c r="D82" s="11" t="s">
        <v>177</v>
      </c>
      <c r="E82" s="9">
        <f>_xlfn.XLOOKUP(A82,'[1]BASE CONTRACTUAL 2026'!C:C,'[1]BASE CONTRACTUAL 2026'!K:K,)</f>
        <v>42000000</v>
      </c>
      <c r="F82" s="9">
        <f>_xlfn.XLOOKUP(A82,'[1]BASE CONTRACTUAL 2026'!C:C,'[1]BASE CONTRACTUAL 2026'!L:L,)</f>
        <v>8166667</v>
      </c>
      <c r="G82" s="9">
        <f t="shared" si="5"/>
        <v>50166667</v>
      </c>
      <c r="H82" s="9">
        <f>SUMIF('[1] CRP'!K:K,A82,'[1] CRP'!AQ:AQ)</f>
        <v>37566667</v>
      </c>
      <c r="I82" s="15">
        <f t="shared" si="4"/>
        <v>0.74883721097118128</v>
      </c>
      <c r="J82" s="9">
        <f t="shared" si="6"/>
        <v>12600000</v>
      </c>
      <c r="K82" s="10">
        <f>_xlfn.XLOOKUP(A82,'[1]BASE CONTRACTUAL 2026'!C:C,'[1]BASE CONTRACTUAL 2026'!P:P,)</f>
        <v>46042</v>
      </c>
      <c r="L82" s="10">
        <f>_xlfn.XLOOKUP(A82,'[1]BASE CONTRACTUAL 2026'!C:C,'[1]BASE CONTRACTUAL 2026'!Q:Q,)</f>
        <v>46222</v>
      </c>
      <c r="M82" s="20">
        <f>_xlfn.XLOOKUP(A82,'[1]BASE CONTRACTUAL 2026'!C:C,'[1]BASE CONTRACTUAL 2026'!R:R,)</f>
        <v>35</v>
      </c>
      <c r="N82" s="10">
        <f>_xlfn.XLOOKUP(A82,'[1]BASE CONTRACTUAL 2026'!C:C,'[1]BASE CONTRACTUAL 2026'!S:S,)</f>
        <v>46258</v>
      </c>
      <c r="O82" s="12" t="str">
        <f>_xlfn.XLOOKUP(A82,'[1]BASE CONTRACTUAL 2026'!C:C,'[1]BASE CONTRACTUAL 2026'!E:E,)</f>
        <v>https://community.secop.gov.co/Public/Tendering/OpportunityDetail/Index?noticeUID=CO1.NTC.9626409&amp;isFromPublicArea=True&amp;isModal=true&amp;asPopupView=true</v>
      </c>
    </row>
    <row r="83" spans="1:15" ht="63" x14ac:dyDescent="0.25">
      <c r="A83" s="8" t="s">
        <v>87</v>
      </c>
      <c r="B83" s="19" t="str">
        <f>_xlfn.XLOOKUP(A83,'[1]BASE CONTRACTUAL 2026'!C:C,'[1]BASE CONTRACTUAL 2026'!G:G,)</f>
        <v>PRESTAR SERVICIOS PROFESIONALES EN LA SUBDIRECCIÓN DE PLANEACIÓN PARA APOYAR LA GESTIÓN DE METAS; PRESUPUESTO; LA ATENCIÓN DE SOLICITUDES; SEGUIMIENTO A HERRAMIENTAS INSTITUCIONALES Y FORMULACIÓN DE ESTRATEGIAS QUE FORTALEZCAN LA GESTIÓN DE LA ENTIDAD.</v>
      </c>
      <c r="C83" s="11" t="str">
        <f>_xlfn.XLOOKUP(A83,'[1]BASE CONTRACTUAL 2026'!C:C,'[1]BASE CONTRACTUAL 2026'!W:W,)</f>
        <v>ERICA JULIETH RENTERIA</v>
      </c>
      <c r="D83" s="11" t="s">
        <v>177</v>
      </c>
      <c r="E83" s="9">
        <f>_xlfn.XLOOKUP(A83,'[1]BASE CONTRACTUAL 2026'!C:C,'[1]BASE CONTRACTUAL 2026'!K:K,)</f>
        <v>33000000</v>
      </c>
      <c r="F83" s="9">
        <f>_xlfn.XLOOKUP(A83,'[1]BASE CONTRACTUAL 2026'!C:C,'[1]BASE CONTRACTUAL 2026'!L:L,)</f>
        <v>6416667</v>
      </c>
      <c r="G83" s="9">
        <f t="shared" si="5"/>
        <v>39416667</v>
      </c>
      <c r="H83" s="9">
        <f>SUMIF('[1] CRP'!K:K,A83,'[1] CRP'!AQ:AQ)</f>
        <v>29516667</v>
      </c>
      <c r="I83" s="15">
        <f t="shared" si="4"/>
        <v>0.74883721142632376</v>
      </c>
      <c r="J83" s="9">
        <f t="shared" si="6"/>
        <v>9900000</v>
      </c>
      <c r="K83" s="10">
        <f>_xlfn.XLOOKUP(A83,'[1]BASE CONTRACTUAL 2026'!C:C,'[1]BASE CONTRACTUAL 2026'!P:P,)</f>
        <v>46042</v>
      </c>
      <c r="L83" s="10">
        <f>_xlfn.XLOOKUP(A83,'[1]BASE CONTRACTUAL 2026'!C:C,'[1]BASE CONTRACTUAL 2026'!Q:Q,)</f>
        <v>46222</v>
      </c>
      <c r="M83" s="20">
        <f>_xlfn.XLOOKUP(A83,'[1]BASE CONTRACTUAL 2026'!C:C,'[1]BASE CONTRACTUAL 2026'!R:R,)</f>
        <v>35</v>
      </c>
      <c r="N83" s="10">
        <f>_xlfn.XLOOKUP(A83,'[1]BASE CONTRACTUAL 2026'!C:C,'[1]BASE CONTRACTUAL 2026'!S:S,)</f>
        <v>46258</v>
      </c>
      <c r="O83" s="12" t="str">
        <f>_xlfn.XLOOKUP(A83,'[1]BASE CONTRACTUAL 2026'!C:C,'[1]BASE CONTRACTUAL 2026'!E:E,)</f>
        <v>https://community.secop.gov.co/Public/Tendering/OpportunityDetail/Index?noticeUID=CO1.NTC.9627428&amp;isFromPublicArea=True&amp;isModal=true&amp;asPopupView=true</v>
      </c>
    </row>
    <row r="84" spans="1:15" ht="47.25" x14ac:dyDescent="0.25">
      <c r="A84" s="8" t="s">
        <v>88</v>
      </c>
      <c r="B84" s="19" t="str">
        <f>_xlfn.XLOOKUP(A84,'[1]BASE CONTRACTUAL 2026'!C:C,'[1]BASE CONTRACTUAL 2026'!G:G,)</f>
        <v>PRESTAR SERVICIOS PROFESIONALES PARA LA DEFENSA JUDICIAL EN LOS PROCESOS LITIGIOSOS EN LOS
QUE SEA PARTE EL IDT.</v>
      </c>
      <c r="C84" s="11" t="str">
        <f>_xlfn.XLOOKUP(A84,'[1]BASE CONTRACTUAL 2026'!C:C,'[1]BASE CONTRACTUAL 2026'!W:W,)</f>
        <v>MARÍA ALEJANDRA GUALDRON</v>
      </c>
      <c r="D84" s="11" t="s">
        <v>177</v>
      </c>
      <c r="E84" s="9">
        <f>_xlfn.XLOOKUP(A84,'[1]BASE CONTRACTUAL 2026'!C:C,'[1]BASE CONTRACTUAL 2026'!K:K,)</f>
        <v>36000000</v>
      </c>
      <c r="F84" s="9">
        <f>_xlfn.XLOOKUP(A84,'[1]BASE CONTRACTUAL 2026'!C:C,'[1]BASE CONTRACTUAL 2026'!L:L,)</f>
        <v>0</v>
      </c>
      <c r="G84" s="9">
        <f t="shared" si="5"/>
        <v>36000000</v>
      </c>
      <c r="H84" s="9">
        <f>SUMIF('[1] CRP'!K:K,A84,'[1] CRP'!AQ:AQ)</f>
        <v>32200000</v>
      </c>
      <c r="I84" s="15">
        <f t="shared" si="4"/>
        <v>0.89444444444444449</v>
      </c>
      <c r="J84" s="9">
        <f t="shared" si="6"/>
        <v>3800000</v>
      </c>
      <c r="K84" s="10">
        <f>_xlfn.XLOOKUP(A84,'[1]BASE CONTRACTUAL 2026'!C:C,'[1]BASE CONTRACTUAL 2026'!P:P,)</f>
        <v>46042</v>
      </c>
      <c r="L84" s="10">
        <f>_xlfn.XLOOKUP(A84,'[1]BASE CONTRACTUAL 2026'!C:C,'[1]BASE CONTRACTUAL 2026'!Q:Q,)</f>
        <v>46222</v>
      </c>
      <c r="M84" s="20">
        <f>_xlfn.XLOOKUP(A84,'[1]BASE CONTRACTUAL 2026'!C:C,'[1]BASE CONTRACTUAL 2026'!R:R,)</f>
        <v>0</v>
      </c>
      <c r="N84" s="10">
        <f>_xlfn.XLOOKUP(A84,'[1]BASE CONTRACTUAL 2026'!C:C,'[1]BASE CONTRACTUAL 2026'!S:S,)</f>
        <v>46222</v>
      </c>
      <c r="O84" s="12" t="str">
        <f>_xlfn.XLOOKUP(A84,'[1]BASE CONTRACTUAL 2026'!C:C,'[1]BASE CONTRACTUAL 2026'!E:E,)</f>
        <v>https://community.secop.gov.co/Public/Tendering/OpportunityDetail/Index?noticeUID=CO1.NTC.9557822&amp;isFromPublicArea=True&amp;isModal=true&amp;asPopupView=true</v>
      </c>
    </row>
    <row r="85" spans="1:15" ht="47.25" x14ac:dyDescent="0.25">
      <c r="A85" s="8" t="s">
        <v>89</v>
      </c>
      <c r="B85" s="19" t="str">
        <f>_xlfn.XLOOKUP(A85,'[1]BASE CONTRACTUAL 2026'!C:C,'[1]BASE CONTRACTUAL 2026'!G:G,)</f>
        <v>PRESTAR SERVICIOS PROFESIONALES A LA OFICINA JURÍDICA PARA APOYAR LAS DIFERENTES ETAPAS DE LOS PROCESOS DE CONTRATACIÓN QUE ADELANTA EL INSTITUTO DISTRITAL DE TURISMO.</v>
      </c>
      <c r="C85" s="11" t="str">
        <f>_xlfn.XLOOKUP(A85,'[1]BASE CONTRACTUAL 2026'!C:C,'[1]BASE CONTRACTUAL 2026'!W:W,)</f>
        <v>DIANA MAYERLY MORENO LÓPEZ</v>
      </c>
      <c r="D85" s="11" t="s">
        <v>177</v>
      </c>
      <c r="E85" s="9">
        <f>_xlfn.XLOOKUP(A85,'[1]BASE CONTRACTUAL 2026'!C:C,'[1]BASE CONTRACTUAL 2026'!K:K,)</f>
        <v>36000000</v>
      </c>
      <c r="F85" s="9">
        <f>_xlfn.XLOOKUP(A85,'[1]BASE CONTRACTUAL 2026'!C:C,'[1]BASE CONTRACTUAL 2026'!L:L,)</f>
        <v>7000000</v>
      </c>
      <c r="G85" s="9">
        <f t="shared" si="5"/>
        <v>43000000</v>
      </c>
      <c r="H85" s="9">
        <f>SUMIF('[1] CRP'!K:K,A85,'[1] CRP'!AQ:AQ)</f>
        <v>32400000</v>
      </c>
      <c r="I85" s="15">
        <f t="shared" si="4"/>
        <v>0.75348837209302322</v>
      </c>
      <c r="J85" s="9">
        <f t="shared" si="6"/>
        <v>10600000</v>
      </c>
      <c r="K85" s="10">
        <f>_xlfn.XLOOKUP(A85,'[1]BASE CONTRACTUAL 2026'!C:C,'[1]BASE CONTRACTUAL 2026'!P:P,)</f>
        <v>46041</v>
      </c>
      <c r="L85" s="10">
        <f>_xlfn.XLOOKUP(A85,'[1]BASE CONTRACTUAL 2026'!C:C,'[1]BASE CONTRACTUAL 2026'!Q:Q,)</f>
        <v>46221</v>
      </c>
      <c r="M85" s="20">
        <f>_xlfn.XLOOKUP(A85,'[1]BASE CONTRACTUAL 2026'!C:C,'[1]BASE CONTRACTUAL 2026'!R:R,)</f>
        <v>35</v>
      </c>
      <c r="N85" s="10">
        <f>_xlfn.XLOOKUP(A85,'[1]BASE CONTRACTUAL 2026'!C:C,'[1]BASE CONTRACTUAL 2026'!S:S,)</f>
        <v>46257</v>
      </c>
      <c r="O85" s="12" t="str">
        <f>_xlfn.XLOOKUP(A85,'[1]BASE CONTRACTUAL 2026'!C:C,'[1]BASE CONTRACTUAL 2026'!E:E,)</f>
        <v>https://community.secop.gov.co/Public/Tendering/OpportunityDetail/Index?noticeUID=CO1.NTC.9558414&amp;isFromPublicArea=True&amp;isModal=true&amp;asPopupView=true</v>
      </c>
    </row>
    <row r="86" spans="1:15" ht="31.5" x14ac:dyDescent="0.25">
      <c r="A86" s="8" t="s">
        <v>90</v>
      </c>
      <c r="B86" s="19" t="str">
        <f>_xlfn.XLOOKUP(A86,'[1]BASE CONTRACTUAL 2026'!C:C,'[1]BASE CONTRACTUAL 2026'!G:G,)</f>
        <v>PRESTAR LOS SERVICIOS PROFESIONALES PARA APOYAR LA GESTIÓN INTEGRAL DE LA INFRAESTRUCTURA TECNOLÓGICA Y DE COMUNICACIONES DE LA ENTIDAD</v>
      </c>
      <c r="C86" s="11" t="str">
        <f>_xlfn.XLOOKUP(A86,'[1]BASE CONTRACTUAL 2026'!C:C,'[1]BASE CONTRACTUAL 2026'!W:W,)</f>
        <v>JUAN  CARLOS MORENO MORENO</v>
      </c>
      <c r="D86" s="11" t="s">
        <v>177</v>
      </c>
      <c r="E86" s="9">
        <f>_xlfn.XLOOKUP(A86,'[1]BASE CONTRACTUAL 2026'!C:C,'[1]BASE CONTRACTUAL 2026'!K:K,)</f>
        <v>44724000</v>
      </c>
      <c r="F86" s="9">
        <f>_xlfn.XLOOKUP(A86,'[1]BASE CONTRACTUAL 2026'!C:C,'[1]BASE CONTRACTUAL 2026'!L:L,)</f>
        <v>22362000</v>
      </c>
      <c r="G86" s="9">
        <f t="shared" si="5"/>
        <v>67086000</v>
      </c>
      <c r="H86" s="9">
        <f>SUMIF('[1] CRP'!K:K,A86,'[1] CRP'!AQ:AQ)</f>
        <v>40251600</v>
      </c>
      <c r="I86" s="15">
        <f t="shared" si="4"/>
        <v>0.6</v>
      </c>
      <c r="J86" s="9">
        <f t="shared" si="6"/>
        <v>26834400</v>
      </c>
      <c r="K86" s="10">
        <f>_xlfn.XLOOKUP(A86,'[1]BASE CONTRACTUAL 2026'!C:C,'[1]BASE CONTRACTUAL 2026'!P:P,)</f>
        <v>46041</v>
      </c>
      <c r="L86" s="10">
        <f>_xlfn.XLOOKUP(A86,'[1]BASE CONTRACTUAL 2026'!C:C,'[1]BASE CONTRACTUAL 2026'!Q:Q,)</f>
        <v>46218</v>
      </c>
      <c r="M86" s="20">
        <f>_xlfn.XLOOKUP(A86,'[1]BASE CONTRACTUAL 2026'!C:C,'[1]BASE CONTRACTUAL 2026'!R:R,)</f>
        <v>90</v>
      </c>
      <c r="N86" s="10">
        <f>_xlfn.XLOOKUP(A86,'[1]BASE CONTRACTUAL 2026'!C:C,'[1]BASE CONTRACTUAL 2026'!S:S,)</f>
        <v>46313</v>
      </c>
      <c r="O86" s="12" t="str">
        <f>_xlfn.XLOOKUP(A86,'[1]BASE CONTRACTUAL 2026'!C:C,'[1]BASE CONTRACTUAL 2026'!E:E,)</f>
        <v>https://community.secop.gov.co/Public/Tendering/OpportunityDetail/Index?noticeUID=CO1.NTC.9577778&amp;isFromPublicArea=True&amp;isModal=true&amp;asPopupView=true</v>
      </c>
    </row>
    <row r="87" spans="1:15" ht="78.75" x14ac:dyDescent="0.25">
      <c r="A87" s="8" t="s">
        <v>91</v>
      </c>
      <c r="B87" s="19" t="str">
        <f>_xlfn.XLOOKUP(A87,'[1]BASE CONTRACTUAL 2026'!C:C,'[1]BASE CONTRACTUAL 2026'!G:G,)</f>
        <v>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v>
      </c>
      <c r="C87" s="11" t="str">
        <f>_xlfn.XLOOKUP(A87,'[1]BASE CONTRACTUAL 2026'!C:C,'[1]BASE CONTRACTUAL 2026'!W:W,)</f>
        <v xml:space="preserve">JUAN FELIPE RUBIO ARRUBLA </v>
      </c>
      <c r="D87" s="11" t="s">
        <v>177</v>
      </c>
      <c r="E87" s="9">
        <f>_xlfn.XLOOKUP(A87,'[1]BASE CONTRACTUAL 2026'!C:C,'[1]BASE CONTRACTUAL 2026'!K:K,)</f>
        <v>53028000</v>
      </c>
      <c r="F87" s="9">
        <f>_xlfn.XLOOKUP(A87,'[1]BASE CONTRACTUAL 2026'!C:C,'[1]BASE CONTRACTUAL 2026'!L:L,)</f>
        <v>26514000</v>
      </c>
      <c r="G87" s="9">
        <f t="shared" si="5"/>
        <v>79542000</v>
      </c>
      <c r="H87" s="9">
        <f>SUMIF('[1] CRP'!K:K,A87,'[1] CRP'!AQ:AQ)</f>
        <v>47725200</v>
      </c>
      <c r="I87" s="15">
        <f t="shared" si="4"/>
        <v>0.6</v>
      </c>
      <c r="J87" s="9">
        <f t="shared" si="6"/>
        <v>31816800</v>
      </c>
      <c r="K87" s="10">
        <f>_xlfn.XLOOKUP(A87,'[1]BASE CONTRACTUAL 2026'!C:C,'[1]BASE CONTRACTUAL 2026'!P:P,)</f>
        <v>46041</v>
      </c>
      <c r="L87" s="10">
        <f>_xlfn.XLOOKUP(A87,'[1]BASE CONTRACTUAL 2026'!C:C,'[1]BASE CONTRACTUAL 2026'!Q:Q,)</f>
        <v>46218</v>
      </c>
      <c r="M87" s="20">
        <f>_xlfn.XLOOKUP(A87,'[1]BASE CONTRACTUAL 2026'!C:C,'[1]BASE CONTRACTUAL 2026'!R:R,)</f>
        <v>90</v>
      </c>
      <c r="N87" s="10">
        <f>_xlfn.XLOOKUP(A87,'[1]BASE CONTRACTUAL 2026'!C:C,'[1]BASE CONTRACTUAL 2026'!S:S,)</f>
        <v>46313</v>
      </c>
      <c r="O87" s="12" t="str">
        <f>_xlfn.XLOOKUP(A87,'[1]BASE CONTRACTUAL 2026'!C:C,'[1]BASE CONTRACTUAL 2026'!E:E,)</f>
        <v>https://community.secop.gov.co/Public/Tendering/OpportunityDetail/Index?noticeUID=CO1.NTC.9577795&amp;isFromPublicArea=True&amp;isModal=true&amp;asPopupView=true</v>
      </c>
    </row>
    <row r="88" spans="1:15" ht="63" x14ac:dyDescent="0.25">
      <c r="A88" s="8" t="s">
        <v>92</v>
      </c>
      <c r="B88" s="19" t="str">
        <f>_xlfn.XLOOKUP(A88,'[1]BASE CONTRACTUAL 2026'!C:C,'[1]BASE CONTRACTUAL 2026'!G:G,)</f>
        <v>PRESTAR SERVICIOS PROFESIONALES A LA SUBDIRECCIÓN DE INTELIGENCIA Y GESTIÓN DE TECNOLOGÍAS DE LA INFORMACIÓN PARA APOYAR LAS ACCIONES DEL COMPONENTE GEOGRÁFICO DEL TURISMO EN BOGOTÁ Y CONTRIBUIR CON LA IMPLEMENTACIÓN DEL MODELO DE GESTIÓN DE INFORMACIÓN ESTADÍSTICA.</v>
      </c>
      <c r="C88" s="11" t="str">
        <f>_xlfn.XLOOKUP(A88,'[1]BASE CONTRACTUAL 2026'!C:C,'[1]BASE CONTRACTUAL 2026'!W:W,)</f>
        <v xml:space="preserve"> LAURA CRISTINA ROJAS BARBOSA</v>
      </c>
      <c r="D88" s="11" t="s">
        <v>177</v>
      </c>
      <c r="E88" s="9">
        <f>_xlfn.XLOOKUP(A88,'[1]BASE CONTRACTUAL 2026'!C:C,'[1]BASE CONTRACTUAL 2026'!K:K,)</f>
        <v>42090000</v>
      </c>
      <c r="F88" s="9">
        <f>_xlfn.XLOOKUP(A88,'[1]BASE CONTRACTUAL 2026'!C:C,'[1]BASE CONTRACTUAL 2026'!L:L,)</f>
        <v>21045000</v>
      </c>
      <c r="G88" s="9">
        <f t="shared" si="5"/>
        <v>63135000</v>
      </c>
      <c r="H88" s="9">
        <f>SUMIF('[1] CRP'!K:K,A88,'[1] CRP'!AQ:AQ)</f>
        <v>37413333</v>
      </c>
      <c r="I88" s="15">
        <f t="shared" si="4"/>
        <v>0.59259258731290088</v>
      </c>
      <c r="J88" s="9">
        <f t="shared" si="6"/>
        <v>25721667</v>
      </c>
      <c r="K88" s="10">
        <f>_xlfn.XLOOKUP(A88,'[1]BASE CONTRACTUAL 2026'!C:C,'[1]BASE CONTRACTUAL 2026'!P:P,)</f>
        <v>46043</v>
      </c>
      <c r="L88" s="10">
        <f>_xlfn.XLOOKUP(A88,'[1]BASE CONTRACTUAL 2026'!C:C,'[1]BASE CONTRACTUAL 2026'!Q:Q,)</f>
        <v>46218</v>
      </c>
      <c r="M88" s="20">
        <f>_xlfn.XLOOKUP(A88,'[1]BASE CONTRACTUAL 2026'!C:C,'[1]BASE CONTRACTUAL 2026'!R:R,)</f>
        <v>90</v>
      </c>
      <c r="N88" s="10">
        <f>_xlfn.XLOOKUP(A88,'[1]BASE CONTRACTUAL 2026'!C:C,'[1]BASE CONTRACTUAL 2026'!S:S,)</f>
        <v>46315</v>
      </c>
      <c r="O88" s="12" t="str">
        <f>_xlfn.XLOOKUP(A88,'[1]BASE CONTRACTUAL 2026'!C:C,'[1]BASE CONTRACTUAL 2026'!E:E,)</f>
        <v>https://community.secop.gov.co/Public/Tendering/OpportunityDetail/Index?noticeUID=CO1.NTC.9577293&amp;isFromPublicArea=True&amp;isModal=true&amp;asPopupView=true</v>
      </c>
    </row>
    <row r="89" spans="1:15" ht="63" x14ac:dyDescent="0.25">
      <c r="A89" s="8" t="s">
        <v>93</v>
      </c>
      <c r="B89" s="19" t="str">
        <f>_xlfn.XLOOKUP(A89,'[1]BASE CONTRACTUAL 2026'!C:C,'[1]BASE CONTRACTUAL 2026'!G:G,)</f>
        <v>PRESTAR SERVICIOS DE APOYO EN LA SUBDIRECCIÓN DE INTELIGENCIA Y GESTIÓN DE TECNOLOGÍAS DE LA INFORMACIÓN PARA REALIZAR ACTIVIDADES DE ENCUESTADOR EN LOS ESCENARIOS O PUNTOS ASIGNADOS; CONFORME A LOS REQUERIMIENTOS Y LINEAMIENTOS TÉCNICOS DEFINIDOS POR EL ÁREA.</v>
      </c>
      <c r="C89" s="11" t="str">
        <f>_xlfn.XLOOKUP(A89,'[1]BASE CONTRACTUAL 2026'!C:C,'[1]BASE CONTRACTUAL 2026'!W:W,)</f>
        <v>CLAUDIA PAOLA MARTINEZ RODRIGUEZ</v>
      </c>
      <c r="D89" s="11" t="s">
        <v>177</v>
      </c>
      <c r="E89" s="9">
        <f>_xlfn.XLOOKUP(A89,'[1]BASE CONTRACTUAL 2026'!C:C,'[1]BASE CONTRACTUAL 2026'!K:K,)</f>
        <v>15972000</v>
      </c>
      <c r="F89" s="9">
        <f>_xlfn.XLOOKUP(A89,'[1]BASE CONTRACTUAL 2026'!C:C,'[1]BASE CONTRACTUAL 2026'!L:L,)</f>
        <v>0</v>
      </c>
      <c r="G89" s="9">
        <f t="shared" si="5"/>
        <v>15972000</v>
      </c>
      <c r="H89" s="9">
        <f>SUMIF('[1] CRP'!K:K,A89,'[1] CRP'!AQ:AQ)</f>
        <v>14374800</v>
      </c>
      <c r="I89" s="15">
        <f t="shared" si="4"/>
        <v>0.9</v>
      </c>
      <c r="J89" s="9">
        <f t="shared" si="6"/>
        <v>1597200</v>
      </c>
      <c r="K89" s="10">
        <f>_xlfn.XLOOKUP(A89,'[1]BASE CONTRACTUAL 2026'!C:C,'[1]BASE CONTRACTUAL 2026'!P:P,)</f>
        <v>46041</v>
      </c>
      <c r="L89" s="10">
        <f>_xlfn.XLOOKUP(A89,'[1]BASE CONTRACTUAL 2026'!C:C,'[1]BASE CONTRACTUAL 2026'!Q:Q,)</f>
        <v>46218</v>
      </c>
      <c r="M89" s="20">
        <f>_xlfn.XLOOKUP(A89,'[1]BASE CONTRACTUAL 2026'!C:C,'[1]BASE CONTRACTUAL 2026'!R:R,)</f>
        <v>0</v>
      </c>
      <c r="N89" s="10">
        <f>_xlfn.XLOOKUP(A89,'[1]BASE CONTRACTUAL 2026'!C:C,'[1]BASE CONTRACTUAL 2026'!S:S,)</f>
        <v>46221</v>
      </c>
      <c r="O89" s="12" t="str">
        <f>_xlfn.XLOOKUP(A89,'[1]BASE CONTRACTUAL 2026'!C:C,'[1]BASE CONTRACTUAL 2026'!E:E,)</f>
        <v>https://community.secop.gov.co/Public/Tendering/OpportunityDetail/Index?noticeUID=CO1.NTC.9578123&amp;isFromPublicArea=True&amp;isModal=true&amp;asPopupView=true</v>
      </c>
    </row>
    <row r="90" spans="1:15" ht="63" x14ac:dyDescent="0.25">
      <c r="A90" s="8" t="s">
        <v>94</v>
      </c>
      <c r="B90" s="19" t="str">
        <f>_xlfn.XLOOKUP(A90,'[1]BASE CONTRACTUAL 2026'!C:C,'[1]BASE CONTRACTUAL 2026'!G:G,)</f>
        <v>PRESTAR SERVICIOS DE APOYO EN LA SUBDIRECCIÓN DE INTELIGENCIA Y GESTIÓN DE TECNOLOGÍAS DE LA INFORMACIÓN PARA REALIZAR ACTIVIDADES DE ENCUESTADOR EN LOS ESCENARIOS O PUNTOS ASIGNADOS; CONFORME A LOS REQUERIMIENTOS Y LINEAMIENTOS TÉCNICOS DEFINIDOS POR EL ÁREA.</v>
      </c>
      <c r="C90" s="11" t="str">
        <f>_xlfn.XLOOKUP(A90,'[1]BASE CONTRACTUAL 2026'!C:C,'[1]BASE CONTRACTUAL 2026'!W:W,)</f>
        <v>ALIZON MICHEL PINILLA PABON</v>
      </c>
      <c r="D90" s="11" t="s">
        <v>177</v>
      </c>
      <c r="E90" s="9">
        <f>_xlfn.XLOOKUP(A90,'[1]BASE CONTRACTUAL 2026'!C:C,'[1]BASE CONTRACTUAL 2026'!K:K,)</f>
        <v>15972000</v>
      </c>
      <c r="F90" s="9">
        <f>_xlfn.XLOOKUP(A90,'[1]BASE CONTRACTUAL 2026'!C:C,'[1]BASE CONTRACTUAL 2026'!L:L,)</f>
        <v>0</v>
      </c>
      <c r="G90" s="9">
        <f t="shared" si="5"/>
        <v>15972000</v>
      </c>
      <c r="H90" s="9">
        <f>SUMIF('[1] CRP'!K:K,A90,'[1] CRP'!AQ:AQ)</f>
        <v>14197333</v>
      </c>
      <c r="I90" s="15">
        <f t="shared" si="4"/>
        <v>0.88888886801903333</v>
      </c>
      <c r="J90" s="9">
        <f t="shared" si="6"/>
        <v>1774667</v>
      </c>
      <c r="K90" s="10">
        <f>_xlfn.XLOOKUP(A90,'[1]BASE CONTRACTUAL 2026'!C:C,'[1]BASE CONTRACTUAL 2026'!P:P,)</f>
        <v>46043</v>
      </c>
      <c r="L90" s="10">
        <f>_xlfn.XLOOKUP(A90,'[1]BASE CONTRACTUAL 2026'!C:C,'[1]BASE CONTRACTUAL 2026'!Q:Q,)</f>
        <v>46221</v>
      </c>
      <c r="M90" s="20">
        <f>_xlfn.XLOOKUP(A90,'[1]BASE CONTRACTUAL 2026'!C:C,'[1]BASE CONTRACTUAL 2026'!R:R,)</f>
        <v>0</v>
      </c>
      <c r="N90" s="10">
        <f>_xlfn.XLOOKUP(A90,'[1]BASE CONTRACTUAL 2026'!C:C,'[1]BASE CONTRACTUAL 2026'!S:S,)</f>
        <v>46223</v>
      </c>
      <c r="O90" s="12" t="str">
        <f>_xlfn.XLOOKUP(A90,'[1]BASE CONTRACTUAL 2026'!C:C,'[1]BASE CONTRACTUAL 2026'!E:E,)</f>
        <v>https://community.secop.gov.co/Public/Tendering/OpportunityDetail/Index?noticeUID=CO1.NTC.9626241&amp;isFromPublicArea=True&amp;isModal=true&amp;asPopupView=true</v>
      </c>
    </row>
    <row r="91" spans="1:15" ht="63" x14ac:dyDescent="0.25">
      <c r="A91" s="8" t="s">
        <v>95</v>
      </c>
      <c r="B91" s="19" t="str">
        <f>_xlfn.XLOOKUP(A91,'[1]BASE CONTRACTUAL 2026'!C:C,'[1]BASE CONTRACTUAL 2026'!G:G,)</f>
        <v>PRESTAR SERVICIOS PROFESIONALES AL INSTITUTO DISTRITAL DE TURISMO PARA BRINDAR
ACOMPAÑAMIENTO TÉCNICO A LOS ACTORES DEL SISTEMA TURÍSTICO EN LAS LOCALIDADES DEL DISTRITO QUE HAN SIDO PRIORIZADAS.</v>
      </c>
      <c r="C91" s="11" t="str">
        <f>_xlfn.XLOOKUP(A91,'[1]BASE CONTRACTUAL 2026'!C:C,'[1]BASE CONTRACTUAL 2026'!W:W,)</f>
        <v>ANDERSON CAMILO HUERFANO REYES</v>
      </c>
      <c r="D91" s="11" t="s">
        <v>177</v>
      </c>
      <c r="E91" s="9">
        <f>_xlfn.XLOOKUP(A91,'[1]BASE CONTRACTUAL 2026'!C:C,'[1]BASE CONTRACTUAL 2026'!K:K,)</f>
        <v>37080000</v>
      </c>
      <c r="F91" s="9">
        <f>_xlfn.XLOOKUP(A91,'[1]BASE CONTRACTUAL 2026'!C:C,'[1]BASE CONTRACTUAL 2026'!L:L,)</f>
        <v>0</v>
      </c>
      <c r="G91" s="9">
        <f t="shared" si="5"/>
        <v>37080000</v>
      </c>
      <c r="H91" s="9">
        <f>SUMIF('[1] CRP'!K:K,A91,'[1] CRP'!AQ:AQ)</f>
        <v>33166000</v>
      </c>
      <c r="I91" s="15">
        <f t="shared" si="4"/>
        <v>0.89444444444444449</v>
      </c>
      <c r="J91" s="9">
        <f t="shared" si="6"/>
        <v>3914000</v>
      </c>
      <c r="K91" s="10">
        <f>_xlfn.XLOOKUP(A91,'[1]BASE CONTRACTUAL 2026'!C:C,'[1]BASE CONTRACTUAL 2026'!P:P,)</f>
        <v>46042</v>
      </c>
      <c r="L91" s="10">
        <f>_xlfn.XLOOKUP(A91,'[1]BASE CONTRACTUAL 2026'!C:C,'[1]BASE CONTRACTUAL 2026'!Q:Q,)</f>
        <v>46222</v>
      </c>
      <c r="M91" s="20">
        <f>_xlfn.XLOOKUP(A91,'[1]BASE CONTRACTUAL 2026'!C:C,'[1]BASE CONTRACTUAL 2026'!R:R,)</f>
        <v>0</v>
      </c>
      <c r="N91" s="10">
        <f>_xlfn.XLOOKUP(A91,'[1]BASE CONTRACTUAL 2026'!C:C,'[1]BASE CONTRACTUAL 2026'!S:S,)</f>
        <v>46222</v>
      </c>
      <c r="O91" s="12" t="str">
        <f>_xlfn.XLOOKUP(A91,'[1]BASE CONTRACTUAL 2026'!C:C,'[1]BASE CONTRACTUAL 2026'!E:E,)</f>
        <v>https://community.secop.gov.co/Public/Tendering/OpportunityDetail/Index?noticeUID=CO1.NTC.9576188&amp;isFromPublicArea=True&amp;isModal=true&amp;asPopupView=true</v>
      </c>
    </row>
    <row r="92" spans="1:15" ht="78.75" x14ac:dyDescent="0.25">
      <c r="A92" s="8" t="s">
        <v>96</v>
      </c>
      <c r="B92" s="19" t="str">
        <f>_xlfn.XLOOKUP(A92,'[1]BASE CONTRACTUAL 2026'!C:C,'[1]BASE CONTRACTUAL 2026'!G:G,)</f>
        <v>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v>
      </c>
      <c r="C92" s="11" t="str">
        <f>_xlfn.XLOOKUP(A92,'[1]BASE CONTRACTUAL 2026'!C:C,'[1]BASE CONTRACTUAL 2026'!W:W,)</f>
        <v>NYDIA EDITH GUTIERREZ GARZÓN</v>
      </c>
      <c r="D92" s="11" t="s">
        <v>177</v>
      </c>
      <c r="E92" s="9">
        <f>_xlfn.XLOOKUP(A92,'[1]BASE CONTRACTUAL 2026'!C:C,'[1]BASE CONTRACTUAL 2026'!K:K,)</f>
        <v>36000000</v>
      </c>
      <c r="F92" s="9">
        <f>_xlfn.XLOOKUP(A92,'[1]BASE CONTRACTUAL 2026'!C:C,'[1]BASE CONTRACTUAL 2026'!L:L,)</f>
        <v>0</v>
      </c>
      <c r="G92" s="9">
        <f t="shared" si="5"/>
        <v>36000000</v>
      </c>
      <c r="H92" s="9">
        <f>SUMIF('[1] CRP'!K:K,A92,'[1] CRP'!AQ:AQ)</f>
        <v>32000000</v>
      </c>
      <c r="I92" s="15">
        <f t="shared" si="4"/>
        <v>0.88888888888888884</v>
      </c>
      <c r="J92" s="9">
        <f t="shared" si="6"/>
        <v>4000000</v>
      </c>
      <c r="K92" s="10">
        <f>_xlfn.XLOOKUP(A92,'[1]BASE CONTRACTUAL 2026'!C:C,'[1]BASE CONTRACTUAL 2026'!P:P,)</f>
        <v>46043</v>
      </c>
      <c r="L92" s="10">
        <f>_xlfn.XLOOKUP(A92,'[1]BASE CONTRACTUAL 2026'!C:C,'[1]BASE CONTRACTUAL 2026'!Q:Q,)</f>
        <v>46222</v>
      </c>
      <c r="M92" s="20">
        <f>_xlfn.XLOOKUP(A92,'[1]BASE CONTRACTUAL 2026'!C:C,'[1]BASE CONTRACTUAL 2026'!R:R,)</f>
        <v>0</v>
      </c>
      <c r="N92" s="10">
        <f>_xlfn.XLOOKUP(A92,'[1]BASE CONTRACTUAL 2026'!C:C,'[1]BASE CONTRACTUAL 2026'!S:S,)</f>
        <v>46223</v>
      </c>
      <c r="O92" s="12" t="str">
        <f>_xlfn.XLOOKUP(A92,'[1]BASE CONTRACTUAL 2026'!C:C,'[1]BASE CONTRACTUAL 2026'!E:E,)</f>
        <v>https://community.secop.gov.co/Public/Tendering/OpportunityDetail/Index?noticeUID=CO1.NTC.9576345&amp;isFromPublicArea=True&amp;isModal=true&amp;asPopupView=true</v>
      </c>
    </row>
    <row r="93" spans="1:15" ht="78.75" x14ac:dyDescent="0.25">
      <c r="A93" s="8" t="s">
        <v>97</v>
      </c>
      <c r="B93" s="19" t="str">
        <f>_xlfn.XLOOKUP(A93,'[1]BASE CONTRACTUAL 2026'!C:C,'[1]BASE CONTRACTUAL 2026'!G:G,)</f>
        <v>PRESTAR SERVICIOS PROFESIONALES AL INSTITUTO DISTRITAL DE TURISMO PARA APOYAR EN LA GESTIÓN
DOCUMENTAL Y ARCHIVÍSTICA; MEDIANTE LA ORGANIZACIÓN; PRESERVACIÓN Y CONTROL DE LA
INFORMACIÓN GENERADA.</v>
      </c>
      <c r="C93" s="11" t="str">
        <f>_xlfn.XLOOKUP(A93,'[1]BASE CONTRACTUAL 2026'!C:C,'[1]BASE CONTRACTUAL 2026'!W:W,)</f>
        <v>CAROLINA OLARTE OLARTE-</v>
      </c>
      <c r="D93" s="11" t="s">
        <v>177</v>
      </c>
      <c r="E93" s="9">
        <f>_xlfn.XLOOKUP(A93,'[1]BASE CONTRACTUAL 2026'!C:C,'[1]BASE CONTRACTUAL 2026'!K:K,)</f>
        <v>18000000</v>
      </c>
      <c r="F93" s="9">
        <f>_xlfn.XLOOKUP(A93,'[1]BASE CONTRACTUAL 2026'!C:C,'[1]BASE CONTRACTUAL 2026'!L:L,)</f>
        <v>0</v>
      </c>
      <c r="G93" s="9">
        <f t="shared" si="5"/>
        <v>18000000</v>
      </c>
      <c r="H93" s="9">
        <f>SUMIF('[1] CRP'!K:K,A93,'[1] CRP'!AQ:AQ)</f>
        <v>14400000</v>
      </c>
      <c r="I93" s="15">
        <f t="shared" si="4"/>
        <v>0.8</v>
      </c>
      <c r="J93" s="9">
        <f t="shared" si="6"/>
        <v>3600000</v>
      </c>
      <c r="K93" s="10">
        <f>_xlfn.XLOOKUP(A93,'[1]BASE CONTRACTUAL 2026'!C:C,'[1]BASE CONTRACTUAL 2026'!P:P,)</f>
        <v>46045</v>
      </c>
      <c r="L93" s="10">
        <f>_xlfn.XLOOKUP(A93,'[1]BASE CONTRACTUAL 2026'!C:C,'[1]BASE CONTRACTUAL 2026'!Q:Q,)</f>
        <v>46224</v>
      </c>
      <c r="M93" s="20">
        <f>_xlfn.XLOOKUP(A93,'[1]BASE CONTRACTUAL 2026'!C:C,'[1]BASE CONTRACTUAL 2026'!R:R,)</f>
        <v>0</v>
      </c>
      <c r="N93" s="10">
        <f>_xlfn.XLOOKUP(A93,'[1]BASE CONTRACTUAL 2026'!C:C,'[1]BASE CONTRACTUAL 2026'!S:S,)</f>
        <v>46225</v>
      </c>
      <c r="O93" s="12" t="str">
        <f>_xlfn.XLOOKUP(A93,'[1]BASE CONTRACTUAL 2026'!C:C,'[1]BASE CONTRACTUAL 2026'!E:E,)</f>
        <v>https://community.secop.gov.co/Public/Tendering/OpportunityDetail/Index?noticeUID=CO1.NTC.9655555&amp;isFromPublicArea=True&amp;isModal=true&amp;asPopupView=true</v>
      </c>
    </row>
    <row r="94" spans="1:15" ht="78.75" x14ac:dyDescent="0.25">
      <c r="A94" s="8" t="s">
        <v>98</v>
      </c>
      <c r="B94" s="19" t="str">
        <f>_xlfn.XLOOKUP(A94,'[1]BASE CONTRACTUAL 2026'!C:C,'[1]BASE CONTRACTUAL 2026'!G:G,)</f>
        <v>PRESTAR SERVICIOS PROFESIONALES EN LA SUBDIRECCIÓN DE MERCADEO MEDIANTE SEGUIMIENTO A LA
EJECUCIÓN; ANÁLISIS TÉCNICO Y FINANCIERO DE LOS CONVENIOS Y/O CONTRATOS DEL ÁREA; INCLUYENDO
LA EMISIÓN DE LAS ALERTAS REQUERIDAS.</v>
      </c>
      <c r="C94" s="11" t="str">
        <f>_xlfn.XLOOKUP(A94,'[1]BASE CONTRACTUAL 2026'!C:C,'[1]BASE CONTRACTUAL 2026'!W:W,)</f>
        <v>YULY PATRICIA PATRICIA GARCIA PALACIOS</v>
      </c>
      <c r="D94" s="11" t="s">
        <v>177</v>
      </c>
      <c r="E94" s="9">
        <f>_xlfn.XLOOKUP(A94,'[1]BASE CONTRACTUAL 2026'!C:C,'[1]BASE CONTRACTUAL 2026'!K:K,)</f>
        <v>43320000</v>
      </c>
      <c r="F94" s="9">
        <f>_xlfn.XLOOKUP(A94,'[1]BASE CONTRACTUAL 2026'!C:C,'[1]BASE CONTRACTUAL 2026'!L:L,)</f>
        <v>0</v>
      </c>
      <c r="G94" s="9">
        <f t="shared" si="5"/>
        <v>43320000</v>
      </c>
      <c r="H94" s="9">
        <f>SUMIF('[1] CRP'!K:K,A94,'[1] CRP'!AQ:AQ)</f>
        <v>38266000</v>
      </c>
      <c r="I94" s="15">
        <f t="shared" si="4"/>
        <v>0.8833333333333333</v>
      </c>
      <c r="J94" s="9">
        <f t="shared" si="6"/>
        <v>5054000</v>
      </c>
      <c r="K94" s="10">
        <f>_xlfn.XLOOKUP(A94,'[1]BASE CONTRACTUAL 2026'!C:C,'[1]BASE CONTRACTUAL 2026'!P:P,)</f>
        <v>46044</v>
      </c>
      <c r="L94" s="10">
        <f>_xlfn.XLOOKUP(A94,'[1]BASE CONTRACTUAL 2026'!C:C,'[1]BASE CONTRACTUAL 2026'!Q:Q,)</f>
        <v>46224</v>
      </c>
      <c r="M94" s="20">
        <f>_xlfn.XLOOKUP(A94,'[1]BASE CONTRACTUAL 2026'!C:C,'[1]BASE CONTRACTUAL 2026'!R:R,)</f>
        <v>0</v>
      </c>
      <c r="N94" s="10">
        <f>_xlfn.XLOOKUP(A94,'[1]BASE CONTRACTUAL 2026'!C:C,'[1]BASE CONTRACTUAL 2026'!S:S,)</f>
        <v>46224</v>
      </c>
      <c r="O94" s="12" t="str">
        <f>_xlfn.XLOOKUP(A94,'[1]BASE CONTRACTUAL 2026'!C:C,'[1]BASE CONTRACTUAL 2026'!E:E,)</f>
        <v>https://community.secop.gov.co/Public/Tendering/OpportunityDetail/Index?noticeUID=CO1.NTC.9645861&amp;isFromPublicArea=True&amp;isModal=true&amp;asPopupView=true</v>
      </c>
    </row>
    <row r="95" spans="1:15" ht="47.25" x14ac:dyDescent="0.25">
      <c r="A95" s="8" t="s">
        <v>99</v>
      </c>
      <c r="B95" s="19" t="str">
        <f>_xlfn.XLOOKUP(A95,'[1]BASE CONTRACTUAL 2026'!C:C,'[1]BASE CONTRACTUAL 2026'!G:G,)</f>
        <v>PRESTAR SERVICIOS PROFESIONALES PARA GESTIONAR INICIATIVAS DE COMERCIALIZACIÓN Y ALIANZAS
ESTRATÉGICAS QUE PROMUEVAN A BOGOTÁ COMO DESTINO TURÍSTICO.</v>
      </c>
      <c r="C95" s="11" t="str">
        <f>_xlfn.XLOOKUP(A95,'[1]BASE CONTRACTUAL 2026'!C:C,'[1]BASE CONTRACTUAL 2026'!W:W,)</f>
        <v>JOHANA ANDREA RUBIANDO DUARTE</v>
      </c>
      <c r="D95" s="11" t="s">
        <v>177</v>
      </c>
      <c r="E95" s="9">
        <f>_xlfn.XLOOKUP(A95,'[1]BASE CONTRACTUAL 2026'!C:C,'[1]BASE CONTRACTUAL 2026'!K:K,)</f>
        <v>33000000</v>
      </c>
      <c r="F95" s="9">
        <f>_xlfn.XLOOKUP(A95,'[1]BASE CONTRACTUAL 2026'!C:C,'[1]BASE CONTRACTUAL 2026'!L:L,)</f>
        <v>0</v>
      </c>
      <c r="G95" s="9">
        <f t="shared" si="5"/>
        <v>33000000</v>
      </c>
      <c r="H95" s="9">
        <f>SUMIF('[1] CRP'!K:K,A95,'[1] CRP'!AQ:AQ)</f>
        <v>29150000</v>
      </c>
      <c r="I95" s="15">
        <f t="shared" si="4"/>
        <v>0.8833333333333333</v>
      </c>
      <c r="J95" s="9">
        <f t="shared" si="6"/>
        <v>3850000</v>
      </c>
      <c r="K95" s="10">
        <f>_xlfn.XLOOKUP(A95,'[1]BASE CONTRACTUAL 2026'!C:C,'[1]BASE CONTRACTUAL 2026'!P:P,)</f>
        <v>46044</v>
      </c>
      <c r="L95" s="10">
        <f>_xlfn.XLOOKUP(A95,'[1]BASE CONTRACTUAL 2026'!C:C,'[1]BASE CONTRACTUAL 2026'!Q:Q,)</f>
        <v>46224</v>
      </c>
      <c r="M95" s="20">
        <f>_xlfn.XLOOKUP(A95,'[1]BASE CONTRACTUAL 2026'!C:C,'[1]BASE CONTRACTUAL 2026'!R:R,)</f>
        <v>0</v>
      </c>
      <c r="N95" s="10">
        <f>_xlfn.XLOOKUP(A95,'[1]BASE CONTRACTUAL 2026'!C:C,'[1]BASE CONTRACTUAL 2026'!S:S,)</f>
        <v>46224</v>
      </c>
      <c r="O95" s="12" t="str">
        <f>_xlfn.XLOOKUP(A95,'[1]BASE CONTRACTUAL 2026'!C:C,'[1]BASE CONTRACTUAL 2026'!E:E,)</f>
        <v>https://community.secop.gov.co/Public/Tendering/OpportunityDetail/Index?noticeUID=CO1.NTC.9655824&amp;isFromPublicArea=True&amp;isModal=true&amp;asPopupView=true</v>
      </c>
    </row>
    <row r="96" spans="1:15" ht="110.25" x14ac:dyDescent="0.25">
      <c r="A96" s="8" t="s">
        <v>100</v>
      </c>
      <c r="B96" s="19" t="str">
        <f>_xlfn.XLOOKUP(A96,'[1]BASE CONTRACTUAL 2026'!C:C,'[1]BASE CONTRACTUAL 2026'!G:G,)</f>
        <v>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v>
      </c>
      <c r="C96" s="11" t="str">
        <f>_xlfn.XLOOKUP(A96,'[1]BASE CONTRACTUAL 2026'!C:C,'[1]BASE CONTRACTUAL 2026'!W:W,)</f>
        <v>JOHNNY RAMIRO OSMA GUALDRON</v>
      </c>
      <c r="D96" s="11" t="s">
        <v>177</v>
      </c>
      <c r="E96" s="9">
        <f>_xlfn.XLOOKUP(A96,'[1]BASE CONTRACTUAL 2026'!C:C,'[1]BASE CONTRACTUAL 2026'!K:K,)</f>
        <v>31890000</v>
      </c>
      <c r="F96" s="9">
        <f>_xlfn.XLOOKUP(A96,'[1]BASE CONTRACTUAL 2026'!C:C,'[1]BASE CONTRACTUAL 2026'!L:L,)</f>
        <v>0</v>
      </c>
      <c r="G96" s="9">
        <f t="shared" si="5"/>
        <v>31890000</v>
      </c>
      <c r="H96" s="9">
        <f>SUMIF('[1] CRP'!K:K,A96,'[1] CRP'!AQ:AQ)</f>
        <v>28169500</v>
      </c>
      <c r="I96" s="15">
        <f t="shared" si="4"/>
        <v>0.8833333333333333</v>
      </c>
      <c r="J96" s="9">
        <f t="shared" si="6"/>
        <v>3720500</v>
      </c>
      <c r="K96" s="10">
        <f>_xlfn.XLOOKUP(A96,'[1]BASE CONTRACTUAL 2026'!C:C,'[1]BASE CONTRACTUAL 2026'!P:P,)</f>
        <v>46044</v>
      </c>
      <c r="L96" s="10">
        <f>_xlfn.XLOOKUP(A96,'[1]BASE CONTRACTUAL 2026'!C:C,'[1]BASE CONTRACTUAL 2026'!Q:Q,)</f>
        <v>46225</v>
      </c>
      <c r="M96" s="20">
        <f>_xlfn.XLOOKUP(A96,'[1]BASE CONTRACTUAL 2026'!C:C,'[1]BASE CONTRACTUAL 2026'!R:R,)</f>
        <v>0</v>
      </c>
      <c r="N96" s="10">
        <f>_xlfn.XLOOKUP(A96,'[1]BASE CONTRACTUAL 2026'!C:C,'[1]BASE CONTRACTUAL 2026'!S:S,)</f>
        <v>46224</v>
      </c>
      <c r="O96" s="12" t="str">
        <f>_xlfn.XLOOKUP(A96,'[1]BASE CONTRACTUAL 2026'!C:C,'[1]BASE CONTRACTUAL 2026'!E:E,)</f>
        <v>https://community.secop.gov.co/Public/Tendering/OpportunityDetail/Index?noticeUID=CO1.NTC.9656372&amp;isFromPublicArea=True&amp;isModal=true&amp;asPopupView=true</v>
      </c>
    </row>
    <row r="97" spans="1:15" ht="47.25" x14ac:dyDescent="0.25">
      <c r="A97" s="8" t="s">
        <v>101</v>
      </c>
      <c r="B97" s="19" t="str">
        <f>_xlfn.XLOOKUP(A97,'[1]BASE CONTRACTUAL 2026'!C:C,'[1]BASE CONTRACTUAL 2026'!G:G,)</f>
        <v>PRESTAR SERVICIOS PROFESIONALES PARA LA CREACIÓN DE CONTENIDOS VISUALES Y PIEZAS INSTITUCIONALES ORIENTADAS A CANALES INTERNOS Y EXTERNOS DEL INSTITUTO DISTRITAL DE TURISMO</v>
      </c>
      <c r="C97" s="11" t="str">
        <f>_xlfn.XLOOKUP(A97,'[1]BASE CONTRACTUAL 2026'!C:C,'[1]BASE CONTRACTUAL 2026'!W:W,)</f>
        <v>ANGELA MARIA RUEDA ÁLVAREZ</v>
      </c>
      <c r="D97" s="11" t="s">
        <v>177</v>
      </c>
      <c r="E97" s="9">
        <f>_xlfn.XLOOKUP(A97,'[1]BASE CONTRACTUAL 2026'!C:C,'[1]BASE CONTRACTUAL 2026'!K:K,)</f>
        <v>37164000</v>
      </c>
      <c r="F97" s="9">
        <f>_xlfn.XLOOKUP(A97,'[1]BASE CONTRACTUAL 2026'!C:C,'[1]BASE CONTRACTUAL 2026'!L:L,)</f>
        <v>12388000</v>
      </c>
      <c r="G97" s="9">
        <f t="shared" si="5"/>
        <v>49552000</v>
      </c>
      <c r="H97" s="9">
        <f>SUMIF('[1] CRP'!K:K,A97,'[1] CRP'!AQ:AQ)</f>
        <v>33034667</v>
      </c>
      <c r="I97" s="15">
        <f t="shared" si="4"/>
        <v>0.66666667339360675</v>
      </c>
      <c r="J97" s="9">
        <f t="shared" si="6"/>
        <v>16517333</v>
      </c>
      <c r="K97" s="10">
        <f>_xlfn.XLOOKUP(A97,'[1]BASE CONTRACTUAL 2026'!C:C,'[1]BASE CONTRACTUAL 2026'!P:P,)</f>
        <v>46043</v>
      </c>
      <c r="L97" s="10">
        <f>_xlfn.XLOOKUP(A97,'[1]BASE CONTRACTUAL 2026'!C:C,'[1]BASE CONTRACTUAL 2026'!Q:Q,)</f>
        <v>46221</v>
      </c>
      <c r="M97" s="20">
        <f>_xlfn.XLOOKUP(A97,'[1]BASE CONTRACTUAL 2026'!C:C,'[1]BASE CONTRACTUAL 2026'!R:R,)</f>
        <v>60</v>
      </c>
      <c r="N97" s="10">
        <f>_xlfn.XLOOKUP(A97,'[1]BASE CONTRACTUAL 2026'!C:C,'[1]BASE CONTRACTUAL 2026'!S:S,)</f>
        <v>46285</v>
      </c>
      <c r="O97" s="12" t="str">
        <f>_xlfn.XLOOKUP(A97,'[1]BASE CONTRACTUAL 2026'!C:C,'[1]BASE CONTRACTUAL 2026'!E:E,)</f>
        <v>https://community.secop.gov.co/Public/Tendering/OpportunityDetail/Index?noticeUID=CO1.NTC.9626098&amp;isFromPublicArea=True&amp;isModal=true&amp;asPopupView=true</v>
      </c>
    </row>
    <row r="98" spans="1:15" ht="110.25" x14ac:dyDescent="0.25">
      <c r="A98" s="8" t="s">
        <v>102</v>
      </c>
      <c r="B98" s="19" t="str">
        <f>_xlfn.XLOOKUP(A98,'[1]BASE CONTRACTUAL 2026'!C:C,'[1]BASE CONTRACTUAL 2026'!G:G,)</f>
        <v>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v>
      </c>
      <c r="C98" s="11" t="str">
        <f>_xlfn.XLOOKUP(A98,'[1]BASE CONTRACTUAL 2026'!C:C,'[1]BASE CONTRACTUAL 2026'!W:W,)</f>
        <v xml:space="preserve"> OCTAVIO ANDRES CRUZ GUEVARA</v>
      </c>
      <c r="D98" s="11" t="s">
        <v>177</v>
      </c>
      <c r="E98" s="9">
        <f>_xlfn.XLOOKUP(A98,'[1]BASE CONTRACTUAL 2026'!C:C,'[1]BASE CONTRACTUAL 2026'!K:K,)</f>
        <v>39000000</v>
      </c>
      <c r="F98" s="9">
        <f>_xlfn.XLOOKUP(A98,'[1]BASE CONTRACTUAL 2026'!C:C,'[1]BASE CONTRACTUAL 2026'!L:L,)</f>
        <v>13000000</v>
      </c>
      <c r="G98" s="9">
        <f t="shared" si="5"/>
        <v>52000000</v>
      </c>
      <c r="H98" s="9">
        <f>SUMIF('[1] CRP'!K:K,A98,'[1] CRP'!AQ:AQ)</f>
        <v>34883333</v>
      </c>
      <c r="I98" s="15">
        <f t="shared" si="4"/>
        <v>0.67083332692307696</v>
      </c>
      <c r="J98" s="9">
        <f t="shared" si="6"/>
        <v>17116667</v>
      </c>
      <c r="K98" s="10">
        <f>_xlfn.XLOOKUP(A98,'[1]BASE CONTRACTUAL 2026'!C:C,'[1]BASE CONTRACTUAL 2026'!P:P,)</f>
        <v>46042</v>
      </c>
      <c r="L98" s="10">
        <f>_xlfn.XLOOKUP(A98,'[1]BASE CONTRACTUAL 2026'!C:C,'[1]BASE CONTRACTUAL 2026'!Q:Q,)</f>
        <v>46221</v>
      </c>
      <c r="M98" s="20">
        <f>_xlfn.XLOOKUP(A98,'[1]BASE CONTRACTUAL 2026'!C:C,'[1]BASE CONTRACTUAL 2026'!R:R,)</f>
        <v>60</v>
      </c>
      <c r="N98" s="10">
        <f>_xlfn.XLOOKUP(A98,'[1]BASE CONTRACTUAL 2026'!C:C,'[1]BASE CONTRACTUAL 2026'!S:S,)</f>
        <v>46284</v>
      </c>
      <c r="O98" s="12" t="str">
        <f>_xlfn.XLOOKUP(A98,'[1]BASE CONTRACTUAL 2026'!C:C,'[1]BASE CONTRACTUAL 2026'!E:E,)</f>
        <v>https://community.secop.gov.co/Public/Tendering/OpportunityDetail/Index?noticeUID=CO1.NTC.9626287&amp;isFromPublicArea=True&amp;isModal=true&amp;asPopupView=true</v>
      </c>
    </row>
    <row r="99" spans="1:15" ht="78.75" x14ac:dyDescent="0.25">
      <c r="A99" s="8" t="s">
        <v>103</v>
      </c>
      <c r="B99" s="19" t="str">
        <f>_xlfn.XLOOKUP(A99,'[1]BASE CONTRACTUAL 2026'!C:C,'[1]BASE CONTRACTUAL 2026'!G:G,)</f>
        <v>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v>
      </c>
      <c r="C99" s="11" t="str">
        <f>_xlfn.XLOOKUP(A99,'[1]BASE CONTRACTUAL 2026'!C:C,'[1]BASE CONTRACTUAL 2026'!W:W,)</f>
        <v>MONICA GIMENA SUAREZ FORERO</v>
      </c>
      <c r="D99" s="11" t="s">
        <v>177</v>
      </c>
      <c r="E99" s="9">
        <f>_xlfn.XLOOKUP(A99,'[1]BASE CONTRACTUAL 2026'!C:C,'[1]BASE CONTRACTUAL 2026'!K:K,)</f>
        <v>32190000</v>
      </c>
      <c r="F99" s="9">
        <f>_xlfn.XLOOKUP(A99,'[1]BASE CONTRACTUAL 2026'!C:C,'[1]BASE CONTRACTUAL 2026'!L:L,)</f>
        <v>0</v>
      </c>
      <c r="G99" s="9">
        <f t="shared" si="5"/>
        <v>32190000</v>
      </c>
      <c r="H99" s="9">
        <f>SUMIF('[1] CRP'!K:K,A99,'[1] CRP'!AQ:AQ)</f>
        <v>28434500</v>
      </c>
      <c r="I99" s="15">
        <f t="shared" si="4"/>
        <v>0.8833333333333333</v>
      </c>
      <c r="J99" s="9">
        <f t="shared" si="6"/>
        <v>3755500</v>
      </c>
      <c r="K99" s="10">
        <f>_xlfn.XLOOKUP(A99,'[1]BASE CONTRACTUAL 2026'!C:C,'[1]BASE CONTRACTUAL 2026'!P:P,)</f>
        <v>46044</v>
      </c>
      <c r="L99" s="10">
        <f>_xlfn.XLOOKUP(A99,'[1]BASE CONTRACTUAL 2026'!C:C,'[1]BASE CONTRACTUAL 2026'!Q:Q,)</f>
        <v>46221</v>
      </c>
      <c r="M99" s="20">
        <f>_xlfn.XLOOKUP(A99,'[1]BASE CONTRACTUAL 2026'!C:C,'[1]BASE CONTRACTUAL 2026'!R:R,)</f>
        <v>0</v>
      </c>
      <c r="N99" s="10">
        <f>_xlfn.XLOOKUP(A99,'[1]BASE CONTRACTUAL 2026'!C:C,'[1]BASE CONTRACTUAL 2026'!S:S,)</f>
        <v>46224</v>
      </c>
      <c r="O99" s="12" t="str">
        <f>_xlfn.XLOOKUP(A99,'[1]BASE CONTRACTUAL 2026'!C:C,'[1]BASE CONTRACTUAL 2026'!E:E,)</f>
        <v>https://community.secop.gov.co/Public/Tendering/OpportunityDetail/Index?noticeUID=CO1.NTC.9633255&amp;isFromPublicArea=True&amp;isModal=true&amp;asPopupView=true</v>
      </c>
    </row>
    <row r="100" spans="1:15" ht="110.25" x14ac:dyDescent="0.25">
      <c r="A100" s="8" t="s">
        <v>104</v>
      </c>
      <c r="B100" s="19" t="str">
        <f>_xlfn.XLOOKUP(A100,'[1]BASE CONTRACTUAL 2026'!C:C,'[1]BASE CONTRACTUAL 2026'!G:G,)</f>
        <v>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v>
      </c>
      <c r="C100" s="11" t="str">
        <f>_xlfn.XLOOKUP(A100,'[1]BASE CONTRACTUAL 2026'!C:C,'[1]BASE CONTRACTUAL 2026'!W:W,)</f>
        <v xml:space="preserve">CARLOS ANDRES GUZMAN RODRIGUEZ </v>
      </c>
      <c r="D100" s="11" t="s">
        <v>177</v>
      </c>
      <c r="E100" s="9">
        <f>_xlfn.XLOOKUP(A100,'[1]BASE CONTRACTUAL 2026'!C:C,'[1]BASE CONTRACTUAL 2026'!K:K,)</f>
        <v>63000000</v>
      </c>
      <c r="F100" s="9">
        <f>_xlfn.XLOOKUP(A100,'[1]BASE CONTRACTUAL 2026'!C:C,'[1]BASE CONTRACTUAL 2026'!L:L,)</f>
        <v>0</v>
      </c>
      <c r="G100" s="9">
        <f t="shared" si="5"/>
        <v>63000000</v>
      </c>
      <c r="H100" s="9">
        <f>SUMIF('[1] CRP'!K:K,A100,'[1] CRP'!AQ:AQ)</f>
        <v>55650000</v>
      </c>
      <c r="I100" s="15">
        <f t="shared" si="4"/>
        <v>0.8833333333333333</v>
      </c>
      <c r="J100" s="9">
        <f t="shared" si="6"/>
        <v>7350000</v>
      </c>
      <c r="K100" s="10">
        <f>_xlfn.XLOOKUP(A100,'[1]BASE CONTRACTUAL 2026'!C:C,'[1]BASE CONTRACTUAL 2026'!P:P,)</f>
        <v>46044</v>
      </c>
      <c r="L100" s="10">
        <f>_xlfn.XLOOKUP(A100,'[1]BASE CONTRACTUAL 2026'!C:C,'[1]BASE CONTRACTUAL 2026'!Q:Q,)</f>
        <v>46224</v>
      </c>
      <c r="M100" s="20">
        <f>_xlfn.XLOOKUP(A100,'[1]BASE CONTRACTUAL 2026'!C:C,'[1]BASE CONTRACTUAL 2026'!R:R,)</f>
        <v>0</v>
      </c>
      <c r="N100" s="10">
        <f>_xlfn.XLOOKUP(A100,'[1]BASE CONTRACTUAL 2026'!C:C,'[1]BASE CONTRACTUAL 2026'!S:S,)</f>
        <v>46224</v>
      </c>
      <c r="O100" s="12" t="str">
        <f>_xlfn.XLOOKUP(A100,'[1]BASE CONTRACTUAL 2026'!C:C,'[1]BASE CONTRACTUAL 2026'!E:E,)</f>
        <v>https://community.secop.gov.co/Public/Tendering/OpportunityDetail/Index?noticeUID=CO1.NTC.9656669&amp;isFromPublicArea=True&amp;isModal=true&amp;asPopupView=true</v>
      </c>
    </row>
    <row r="101" spans="1:15" ht="78.75" x14ac:dyDescent="0.25">
      <c r="A101" s="8" t="s">
        <v>105</v>
      </c>
      <c r="B101" s="19" t="str">
        <f>_xlfn.XLOOKUP(A101,'[1]BASE CONTRACTUAL 2026'!C:C,'[1]BASE CONTRACTUAL 2026'!G:G,)</f>
        <v>PRESTAR SERVICIOS PROFESIONALES EN LA SUBDIRECCIÓN DE MERCADEO; PARA LA GENERACIÓN DE
CONTENIDOS PERIODÍSTICOS CONTRIBUYENDO AL POSICIONAMIENTO DE BOGOTÁ COMO DESTRINO
TURISTICO A NIVEL NACIONAL E INTERNACIONAL.</v>
      </c>
      <c r="C101" s="11" t="str">
        <f>_xlfn.XLOOKUP(A101,'[1]BASE CONTRACTUAL 2026'!C:C,'[1]BASE CONTRACTUAL 2026'!W:W,)</f>
        <v>MARIA FERNANDA GARCIA SILVA</v>
      </c>
      <c r="D101" s="11" t="s">
        <v>177</v>
      </c>
      <c r="E101" s="9">
        <f>_xlfn.XLOOKUP(A101,'[1]BASE CONTRACTUAL 2026'!C:C,'[1]BASE CONTRACTUAL 2026'!K:K,)</f>
        <v>34050000</v>
      </c>
      <c r="F101" s="9">
        <f>_xlfn.XLOOKUP(A101,'[1]BASE CONTRACTUAL 2026'!C:C,'[1]BASE CONTRACTUAL 2026'!L:L,)</f>
        <v>11350000</v>
      </c>
      <c r="G101" s="9">
        <f t="shared" si="5"/>
        <v>45400000</v>
      </c>
      <c r="H101" s="9">
        <f>SUMIF('[1] CRP'!K:K,A101,'[1] CRP'!AQ:AQ)</f>
        <v>30077500</v>
      </c>
      <c r="I101" s="15">
        <f t="shared" si="4"/>
        <v>0.66249999999999998</v>
      </c>
      <c r="J101" s="9">
        <f t="shared" si="6"/>
        <v>15322500</v>
      </c>
      <c r="K101" s="10">
        <f>_xlfn.XLOOKUP(A101,'[1]BASE CONTRACTUAL 2026'!C:C,'[1]BASE CONTRACTUAL 2026'!P:P,)</f>
        <v>46044</v>
      </c>
      <c r="L101" s="10">
        <f>_xlfn.XLOOKUP(A101,'[1]BASE CONTRACTUAL 2026'!C:C,'[1]BASE CONTRACTUAL 2026'!Q:Q,)</f>
        <v>46225</v>
      </c>
      <c r="M101" s="20">
        <f>_xlfn.XLOOKUP(A101,'[1]BASE CONTRACTUAL 2026'!C:C,'[1]BASE CONTRACTUAL 2026'!R:R,)</f>
        <v>60</v>
      </c>
      <c r="N101" s="10">
        <f>_xlfn.XLOOKUP(A101,'[1]BASE CONTRACTUAL 2026'!C:C,'[1]BASE CONTRACTUAL 2026'!S:S,)</f>
        <v>46286</v>
      </c>
      <c r="O101" s="12" t="str">
        <f>_xlfn.XLOOKUP(A101,'[1]BASE CONTRACTUAL 2026'!C:C,'[1]BASE CONTRACTUAL 2026'!E:E,)</f>
        <v>https://community.secop.gov.co/Public/Tendering/OpportunityDetail/Index?noticeUID=CO1.NTC.9657273&amp;isFromPublicArea=True&amp;isModal=true&amp;asPopupView=true</v>
      </c>
    </row>
    <row r="102" spans="1:15" ht="94.5" x14ac:dyDescent="0.25">
      <c r="A102" s="8" t="s">
        <v>106</v>
      </c>
      <c r="B102" s="19" t="str">
        <f>_xlfn.XLOOKUP(A102,'[1]BASE CONTRACTUAL 2026'!C:C,'[1]BASE CONTRACTUAL 2026'!G:G,)</f>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
      <c r="C102" s="11" t="str">
        <f>_xlfn.XLOOKUP(A102,'[1]BASE CONTRACTUAL 2026'!C:C,'[1]BASE CONTRACTUAL 2026'!W:W,)</f>
        <v>JAVIER RODRIGO HERNANDEZ MENESES</v>
      </c>
      <c r="D102" s="11" t="s">
        <v>177</v>
      </c>
      <c r="E102" s="9">
        <f>_xlfn.XLOOKUP(A102,'[1]BASE CONTRACTUAL 2026'!C:C,'[1]BASE CONTRACTUAL 2026'!K:K,)</f>
        <v>22200000</v>
      </c>
      <c r="F102" s="9">
        <f>_xlfn.XLOOKUP(A102,'[1]BASE CONTRACTUAL 2026'!C:C,'[1]BASE CONTRACTUAL 2026'!L:L,)</f>
        <v>7400000</v>
      </c>
      <c r="G102" s="9">
        <f t="shared" si="5"/>
        <v>29600000</v>
      </c>
      <c r="H102" s="9">
        <f>SUMIF('[1] CRP'!K:K,A102,'[1] CRP'!AQ:AQ)</f>
        <v>19856667</v>
      </c>
      <c r="I102" s="15">
        <f t="shared" si="4"/>
        <v>0.67083334459459465</v>
      </c>
      <c r="J102" s="9">
        <f t="shared" si="6"/>
        <v>9743333</v>
      </c>
      <c r="K102" s="10">
        <f>_xlfn.XLOOKUP(A102,'[1]BASE CONTRACTUAL 2026'!C:C,'[1]BASE CONTRACTUAL 2026'!P:P,)</f>
        <v>46042</v>
      </c>
      <c r="L102" s="10">
        <f>_xlfn.XLOOKUP(A102,'[1]BASE CONTRACTUAL 2026'!C:C,'[1]BASE CONTRACTUAL 2026'!Q:Q,)</f>
        <v>46222</v>
      </c>
      <c r="M102" s="20">
        <f>_xlfn.XLOOKUP(A102,'[1]BASE CONTRACTUAL 2026'!C:C,'[1]BASE CONTRACTUAL 2026'!R:R,)</f>
        <v>60</v>
      </c>
      <c r="N102" s="10">
        <f>_xlfn.XLOOKUP(A102,'[1]BASE CONTRACTUAL 2026'!C:C,'[1]BASE CONTRACTUAL 2026'!S:S,)</f>
        <v>46284</v>
      </c>
      <c r="O102" s="12" t="str">
        <f>_xlfn.XLOOKUP(A102,'[1]BASE CONTRACTUAL 2026'!C:C,'[1]BASE CONTRACTUAL 2026'!E:E,)</f>
        <v>https://community.secop.gov.co/Public/Tendering/OpportunityDetail/Index?noticeUID=CO1.NTC.9626735&amp;isFromPublicArea=True&amp;isModal=true&amp;asPopupView=true</v>
      </c>
    </row>
    <row r="103" spans="1:15" ht="47.25" x14ac:dyDescent="0.25">
      <c r="A103" s="8" t="s">
        <v>107</v>
      </c>
      <c r="B103" s="19" t="str">
        <f>_xlfn.XLOOKUP(A103,'[1]BASE CONTRACTUAL 2026'!C:C,'[1]BASE CONTRACTUAL 2026'!G:G,)</f>
        <v>PRESTAR SERVICIOS PROFESIONALES DE TRADUCCIÓN E INTERPRETACIÓN MULTILINGÜE DE CONTENIDOS TURÍSTICOS; GARANTIZANDO SU ADECUACIÓN CULTURAL Y LINGÜÍSTICA A LOS MERCADOS OBJETIVOS</v>
      </c>
      <c r="C103" s="11" t="str">
        <f>_xlfn.XLOOKUP(A103,'[1]BASE CONTRACTUAL 2026'!C:C,'[1]BASE CONTRACTUAL 2026'!W:W,)</f>
        <v>LINA PAOLA RODRIGUEZ RODRIGUEZ</v>
      </c>
      <c r="D103" s="11" t="s">
        <v>177</v>
      </c>
      <c r="E103" s="9">
        <f>_xlfn.XLOOKUP(A103,'[1]BASE CONTRACTUAL 2026'!C:C,'[1]BASE CONTRACTUAL 2026'!K:K,)</f>
        <v>28050000</v>
      </c>
      <c r="F103" s="9">
        <f>_xlfn.XLOOKUP(A103,'[1]BASE CONTRACTUAL 2026'!C:C,'[1]BASE CONTRACTUAL 2026'!L:L,)</f>
        <v>0</v>
      </c>
      <c r="G103" s="9">
        <f t="shared" si="5"/>
        <v>28050000</v>
      </c>
      <c r="H103" s="9">
        <f>SUMIF('[1] CRP'!K:K,A103,'[1] CRP'!AQ:AQ)</f>
        <v>24621667</v>
      </c>
      <c r="I103" s="15">
        <f t="shared" si="4"/>
        <v>0.87777778966131903</v>
      </c>
      <c r="J103" s="9">
        <f t="shared" si="6"/>
        <v>3428333</v>
      </c>
      <c r="K103" s="10">
        <f>_xlfn.XLOOKUP(A103,'[1]BASE CONTRACTUAL 2026'!C:C,'[1]BASE CONTRACTUAL 2026'!P:P,)</f>
        <v>46045</v>
      </c>
      <c r="L103" s="10">
        <f>_xlfn.XLOOKUP(A103,'[1]BASE CONTRACTUAL 2026'!C:C,'[1]BASE CONTRACTUAL 2026'!Q:Q,)</f>
        <v>46225</v>
      </c>
      <c r="M103" s="20">
        <f>_xlfn.XLOOKUP(A103,'[1]BASE CONTRACTUAL 2026'!C:C,'[1]BASE CONTRACTUAL 2026'!R:R,)</f>
        <v>0</v>
      </c>
      <c r="N103" s="10">
        <f>_xlfn.XLOOKUP(A103,'[1]BASE CONTRACTUAL 2026'!C:C,'[1]BASE CONTRACTUAL 2026'!S:S,)</f>
        <v>46225</v>
      </c>
      <c r="O103" s="12" t="str">
        <f>_xlfn.XLOOKUP(A103,'[1]BASE CONTRACTUAL 2026'!C:C,'[1]BASE CONTRACTUAL 2026'!E:E,)</f>
        <v>https://community.secop.gov.co/Public/Tendering/OpportunityDetail/Index?noticeUID=CO1.NTC.9648006&amp;isFromPublicArea=True&amp;isModal=true&amp;asPopupView=true</v>
      </c>
    </row>
    <row r="104" spans="1:15" ht="78.75" x14ac:dyDescent="0.25">
      <c r="A104" s="8" t="s">
        <v>108</v>
      </c>
      <c r="B104" s="19" t="str">
        <f>_xlfn.XLOOKUP(A104,'[1]BASE CONTRACTUAL 2026'!C:C,'[1]BASE CONTRACTUAL 2026'!G:G,)</f>
        <v>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v>
      </c>
      <c r="C104" s="11" t="str">
        <f>_xlfn.XLOOKUP(A104,'[1]BASE CONTRACTUAL 2026'!C:C,'[1]BASE CONTRACTUAL 2026'!W:W,)</f>
        <v>LAURA CAMILA CHAVES CHAVES</v>
      </c>
      <c r="D104" s="11" t="s">
        <v>177</v>
      </c>
      <c r="E104" s="9">
        <f>_xlfn.XLOOKUP(A104,'[1]BASE CONTRACTUAL 2026'!C:C,'[1]BASE CONTRACTUAL 2026'!K:K,)</f>
        <v>22200000</v>
      </c>
      <c r="F104" s="9">
        <f>_xlfn.XLOOKUP(A104,'[1]BASE CONTRACTUAL 2026'!C:C,'[1]BASE CONTRACTUAL 2026'!L:L,)</f>
        <v>7400000</v>
      </c>
      <c r="G104" s="9">
        <f t="shared" si="5"/>
        <v>29600000</v>
      </c>
      <c r="H104" s="9">
        <f>SUMIF('[1] CRP'!K:K,A104,'[1] CRP'!AQ:AQ)</f>
        <v>19610000</v>
      </c>
      <c r="I104" s="15">
        <f t="shared" si="4"/>
        <v>0.66249999999999998</v>
      </c>
      <c r="J104" s="9">
        <f t="shared" si="6"/>
        <v>9990000</v>
      </c>
      <c r="K104" s="10">
        <f>_xlfn.XLOOKUP(A104,'[1]BASE CONTRACTUAL 2026'!C:C,'[1]BASE CONTRACTUAL 2026'!P:P,)</f>
        <v>46044</v>
      </c>
      <c r="L104" s="10">
        <f>_xlfn.XLOOKUP(A104,'[1]BASE CONTRACTUAL 2026'!C:C,'[1]BASE CONTRACTUAL 2026'!Q:Q,)</f>
        <v>46222</v>
      </c>
      <c r="M104" s="20">
        <f>_xlfn.XLOOKUP(A104,'[1]BASE CONTRACTUAL 2026'!C:C,'[1]BASE CONTRACTUAL 2026'!R:R,)</f>
        <v>60</v>
      </c>
      <c r="N104" s="10">
        <f>_xlfn.XLOOKUP(A104,'[1]BASE CONTRACTUAL 2026'!C:C,'[1]BASE CONTRACTUAL 2026'!S:S,)</f>
        <v>46286</v>
      </c>
      <c r="O104" s="12" t="str">
        <f>_xlfn.XLOOKUP(A104,'[1]BASE CONTRACTUAL 2026'!C:C,'[1]BASE CONTRACTUAL 2026'!E:E,)</f>
        <v>https://community.secop.gov.co/Public/Tendering/OpportunityDetail/Index?noticeUID=CO1.NTC.9673703&amp;isFromPublicArea=True&amp;isModal=true&amp;asPopupView=true</v>
      </c>
    </row>
    <row r="105" spans="1:15" ht="78.75" x14ac:dyDescent="0.25">
      <c r="A105" s="8" t="s">
        <v>109</v>
      </c>
      <c r="B105" s="19" t="str">
        <f>_xlfn.XLOOKUP(A105,'[1]BASE CONTRACTUAL 2026'!C:C,'[1]BASE CONTRACTUAL 2026'!G:G,)</f>
        <v>PRESTAR SERVICIOS PROFESIONALES EN LA SUBDIRECCIÓN DE MERCADEO PARA ADELANTAR LA
DEFINICIÓN Y GESTIÓN DE LA LÍNEA EDITORIAL; ASÍ COMO LA CREACIÓN DE CONTENIDOS INNOVADORES EN NUEVOS FORMATOS; ORIENTADOS A LA PROMOCIÓN DE BOGOTÁ COMO DESTINO TURÍSTICO.</v>
      </c>
      <c r="C105" s="11" t="str">
        <f>_xlfn.XLOOKUP(A105,'[1]BASE CONTRACTUAL 2026'!C:C,'[1]BASE CONTRACTUAL 2026'!W:W,)</f>
        <v xml:space="preserve">ERIKA RESTREPO GIRALDO </v>
      </c>
      <c r="D105" s="11" t="s">
        <v>177</v>
      </c>
      <c r="E105" s="9">
        <f>_xlfn.XLOOKUP(A105,'[1]BASE CONTRACTUAL 2026'!C:C,'[1]BASE CONTRACTUAL 2026'!K:K,)</f>
        <v>48000000</v>
      </c>
      <c r="F105" s="9">
        <f>_xlfn.XLOOKUP(A105,'[1]BASE CONTRACTUAL 2026'!C:C,'[1]BASE CONTRACTUAL 2026'!L:L,)</f>
        <v>16000000</v>
      </c>
      <c r="G105" s="9">
        <f t="shared" si="5"/>
        <v>64000000</v>
      </c>
      <c r="H105" s="9">
        <f>SUMIF('[1] CRP'!K:K,A105,'[1] CRP'!AQ:AQ)</f>
        <v>41333333</v>
      </c>
      <c r="I105" s="15">
        <f t="shared" si="4"/>
        <v>0.64583332812500005</v>
      </c>
      <c r="J105" s="9">
        <f t="shared" si="6"/>
        <v>22666667</v>
      </c>
      <c r="K105" s="10">
        <f>_xlfn.XLOOKUP(A105,'[1]BASE CONTRACTUAL 2026'!C:C,'[1]BASE CONTRACTUAL 2026'!P:P,)</f>
        <v>46048</v>
      </c>
      <c r="L105" s="10">
        <f>_xlfn.XLOOKUP(A105,'[1]BASE CONTRACTUAL 2026'!C:C,'[1]BASE CONTRACTUAL 2026'!Q:Q,)</f>
        <v>46234</v>
      </c>
      <c r="M105" s="20">
        <f>_xlfn.XLOOKUP(A105,'[1]BASE CONTRACTUAL 2026'!C:C,'[1]BASE CONTRACTUAL 2026'!R:R,)</f>
        <v>60</v>
      </c>
      <c r="N105" s="10">
        <f>_xlfn.XLOOKUP(A105,'[1]BASE CONTRACTUAL 2026'!C:C,'[1]BASE CONTRACTUAL 2026'!S:S,)</f>
        <v>46234</v>
      </c>
      <c r="O105" s="12" t="str">
        <f>_xlfn.XLOOKUP(A105,'[1]BASE CONTRACTUAL 2026'!C:C,'[1]BASE CONTRACTUAL 2026'!E:E,)</f>
        <v>https://community.secop.gov.co/Public/Tendering/OpportunityDetail/Index?noticeUID=CO1.NTC.9679088&amp;isFromPublicArea=True&amp;isModal=true&amp;asPopupView=true</v>
      </c>
    </row>
    <row r="106" spans="1:15" ht="47.25" x14ac:dyDescent="0.25">
      <c r="A106" s="8" t="s">
        <v>110</v>
      </c>
      <c r="B106" s="19" t="str">
        <f>_xlfn.XLOOKUP(A106,'[1]BASE CONTRACTUAL 2026'!C:C,'[1]BASE CONTRACTUAL 2026'!G:G,)</f>
        <v>PRESTAR SERVICIOS PROFESIONALES PARA LA CREACIÓN DE PIEZAS GRÁFICAS DE ALTO IMPACTO; QUE APOYEN LA PROMOCIÓN DE BOGOTÁ COMO DESTINO TURÍSTICO COMPETITIVO Y DIVERSO.</v>
      </c>
      <c r="C106" s="11" t="str">
        <f>_xlfn.XLOOKUP(A106,'[1]BASE CONTRACTUAL 2026'!C:C,'[1]BASE CONTRACTUAL 2026'!W:W,)</f>
        <v xml:space="preserve">ANDRES FELIPE OVIEDO URBANO </v>
      </c>
      <c r="D106" s="11" t="s">
        <v>177</v>
      </c>
      <c r="E106" s="9">
        <f>_xlfn.XLOOKUP(A106,'[1]BASE CONTRACTUAL 2026'!C:C,'[1]BASE CONTRACTUAL 2026'!K:K,)</f>
        <v>48000000</v>
      </c>
      <c r="F106" s="9">
        <f>_xlfn.XLOOKUP(A106,'[1]BASE CONTRACTUAL 2026'!C:C,'[1]BASE CONTRACTUAL 2026'!L:L,)</f>
        <v>0</v>
      </c>
      <c r="G106" s="9">
        <f t="shared" si="5"/>
        <v>48000000</v>
      </c>
      <c r="H106" s="9">
        <f>SUMIF('[1] CRP'!K:K,A106,'[1] CRP'!AQ:AQ)</f>
        <v>42400000</v>
      </c>
      <c r="I106" s="15">
        <f t="shared" si="4"/>
        <v>0.8833333333333333</v>
      </c>
      <c r="J106" s="9">
        <f t="shared" si="6"/>
        <v>5600000</v>
      </c>
      <c r="K106" s="10">
        <f>_xlfn.XLOOKUP(A106,'[1]BASE CONTRACTUAL 2026'!C:C,'[1]BASE CONTRACTUAL 2026'!P:P,)</f>
        <v>46044</v>
      </c>
      <c r="L106" s="10">
        <f>_xlfn.XLOOKUP(A106,'[1]BASE CONTRACTUAL 2026'!C:C,'[1]BASE CONTRACTUAL 2026'!Q:Q,)</f>
        <v>46225</v>
      </c>
      <c r="M106" s="20">
        <f>_xlfn.XLOOKUP(A106,'[1]BASE CONTRACTUAL 2026'!C:C,'[1]BASE CONTRACTUAL 2026'!R:R,)</f>
        <v>0</v>
      </c>
      <c r="N106" s="10">
        <f>_xlfn.XLOOKUP(A106,'[1]BASE CONTRACTUAL 2026'!C:C,'[1]BASE CONTRACTUAL 2026'!S:S,)</f>
        <v>46224</v>
      </c>
      <c r="O106" s="12" t="str">
        <f>_xlfn.XLOOKUP(A106,'[1]BASE CONTRACTUAL 2026'!C:C,'[1]BASE CONTRACTUAL 2026'!E:E,)</f>
        <v>https://community.secop.gov.co/Public/Tendering/OpportunityDetail/Index?noticeUID=CO1.NTC.9671203&amp;isFromPublicArea=True&amp;isModal=true&amp;asPopupView=true</v>
      </c>
    </row>
    <row r="107" spans="1:15" ht="94.5" x14ac:dyDescent="0.25">
      <c r="A107" s="8" t="s">
        <v>111</v>
      </c>
      <c r="B107" s="19" t="str">
        <f>_xlfn.XLOOKUP(A107,'[1]BASE CONTRACTUAL 2026'!C:C,'[1]BASE CONTRACTUAL 2026'!G:G,)</f>
        <v>PRESTAR SERVICIOS PROFESIONALES EN LA SUBDIRECCIÓN DE MERCADEO; PARA EL MANTENIMIENTO Y
ACTUALIZACIÓN DE PLATAFORMAS WEB Y APLICATIVOS DIGITALES DE PROMOCIÓN TURISTICA; ALINEADOS
CON LA ESTRATEGIA DE COMUNICACIÓN DIGITAL Y POSICIONAMIENTO DE BOGOTÁ COMO DESTINO.</v>
      </c>
      <c r="C107" s="11" t="str">
        <f>_xlfn.XLOOKUP(A107,'[1]BASE CONTRACTUAL 2026'!C:C,'[1]BASE CONTRACTUAL 2026'!W:W,)</f>
        <v>GUSTAVO ADOLFO MUÑOZ DOMÍNGUEZ</v>
      </c>
      <c r="D107" s="11" t="s">
        <v>177</v>
      </c>
      <c r="E107" s="9">
        <f>_xlfn.XLOOKUP(A107,'[1]BASE CONTRACTUAL 2026'!C:C,'[1]BASE CONTRACTUAL 2026'!K:K,)</f>
        <v>60000000</v>
      </c>
      <c r="F107" s="9">
        <f>_xlfn.XLOOKUP(A107,'[1]BASE CONTRACTUAL 2026'!C:C,'[1]BASE CONTRACTUAL 2026'!L:L,)</f>
        <v>0</v>
      </c>
      <c r="G107" s="9">
        <f t="shared" si="5"/>
        <v>60000000</v>
      </c>
      <c r="H107" s="9">
        <f>SUMIF('[1] CRP'!K:K,A107,'[1] CRP'!AQ:AQ)</f>
        <v>51666667</v>
      </c>
      <c r="I107" s="15">
        <f t="shared" si="4"/>
        <v>0.86111111666666662</v>
      </c>
      <c r="J107" s="9">
        <f t="shared" si="6"/>
        <v>8333333</v>
      </c>
      <c r="K107" s="10">
        <f>_xlfn.XLOOKUP(A107,'[1]BASE CONTRACTUAL 2026'!C:C,'[1]BASE CONTRACTUAL 2026'!P:P,)</f>
        <v>46048</v>
      </c>
      <c r="L107" s="10">
        <f>_xlfn.XLOOKUP(A107,'[1]BASE CONTRACTUAL 2026'!C:C,'[1]BASE CONTRACTUAL 2026'!Q:Q,)</f>
        <v>46234</v>
      </c>
      <c r="M107" s="20">
        <f>_xlfn.XLOOKUP(A107,'[1]BASE CONTRACTUAL 2026'!C:C,'[1]BASE CONTRACTUAL 2026'!R:R,)</f>
        <v>0</v>
      </c>
      <c r="N107" s="10">
        <f>_xlfn.XLOOKUP(A107,'[1]BASE CONTRACTUAL 2026'!C:C,'[1]BASE CONTRACTUAL 2026'!S:S,)</f>
        <v>46228</v>
      </c>
      <c r="O107" s="12" t="str">
        <f>_xlfn.XLOOKUP(A107,'[1]BASE CONTRACTUAL 2026'!C:C,'[1]BASE CONTRACTUAL 2026'!E:E,)</f>
        <v>https://community.secop.gov.co/Public/Tendering/OpportunityDetail/Index?noticeUID=CO1.NTC.9710222&amp;isFromPublicArea=True&amp;isModal=true&amp;asPopupView=true</v>
      </c>
    </row>
    <row r="108" spans="1:15" ht="47.25" x14ac:dyDescent="0.25">
      <c r="A108" s="8" t="s">
        <v>112</v>
      </c>
      <c r="B108" s="19" t="str">
        <f>_xlfn.XLOOKUP(A108,'[1]BASE CONTRACTUAL 2026'!C:C,'[1]BASE CONTRACTUAL 2026'!G:G,)</f>
        <v>PRESTAR SERVICIOS PROFESIONALES PARA EL DESARROLLO DE PRODUCTOS DIGITALES Y MÓVILES; QUE APOYEN LA ESTRATEGIA DE PROMOCIÓN Y POSICIONAMIENTO TURÍSTICO DE BOGOTÁ.</v>
      </c>
      <c r="C108" s="11" t="str">
        <f>_xlfn.XLOOKUP(A108,'[1]BASE CONTRACTUAL 2026'!C:C,'[1]BASE CONTRACTUAL 2026'!W:W,)</f>
        <v>NESTOR AUGUSTO GOYES ORTEGA</v>
      </c>
      <c r="D108" s="11" t="s">
        <v>177</v>
      </c>
      <c r="E108" s="9">
        <f>_xlfn.XLOOKUP(A108,'[1]BASE CONTRACTUAL 2026'!C:C,'[1]BASE CONTRACTUAL 2026'!K:K,)</f>
        <v>48000000</v>
      </c>
      <c r="F108" s="9">
        <f>_xlfn.XLOOKUP(A108,'[1]BASE CONTRACTUAL 2026'!C:C,'[1]BASE CONTRACTUAL 2026'!L:L,)</f>
        <v>0</v>
      </c>
      <c r="G108" s="9">
        <f t="shared" si="5"/>
        <v>48000000</v>
      </c>
      <c r="H108" s="9">
        <f>SUMIF('[1] CRP'!K:K,A108,'[1] CRP'!AQ:AQ)</f>
        <v>41333333</v>
      </c>
      <c r="I108" s="15">
        <f t="shared" si="4"/>
        <v>0.8611111041666667</v>
      </c>
      <c r="J108" s="9">
        <f t="shared" si="6"/>
        <v>6666667</v>
      </c>
      <c r="K108" s="10">
        <f>_xlfn.XLOOKUP(A108,'[1]BASE CONTRACTUAL 2026'!C:C,'[1]BASE CONTRACTUAL 2026'!P:P,)</f>
        <v>46048</v>
      </c>
      <c r="L108" s="10">
        <f>_xlfn.XLOOKUP(A108,'[1]BASE CONTRACTUAL 2026'!C:C,'[1]BASE CONTRACTUAL 2026'!Q:Q,)</f>
        <v>46227</v>
      </c>
      <c r="M108" s="20">
        <f>_xlfn.XLOOKUP(A108,'[1]BASE CONTRACTUAL 2026'!C:C,'[1]BASE CONTRACTUAL 2026'!R:R,)</f>
        <v>0</v>
      </c>
      <c r="N108" s="10">
        <f>_xlfn.XLOOKUP(A108,'[1]BASE CONTRACTUAL 2026'!C:C,'[1]BASE CONTRACTUAL 2026'!S:S,)</f>
        <v>46228</v>
      </c>
      <c r="O108" s="12" t="str">
        <f>_xlfn.XLOOKUP(A108,'[1]BASE CONTRACTUAL 2026'!C:C,'[1]BASE CONTRACTUAL 2026'!E:E,)</f>
        <v>https://community.secop.gov.co/Public/Tendering/OpportunityDetail/Index?noticeUID=CO1.NTC.9704974&amp;isFromPublicArea=True&amp;isModal=true&amp;asPopupView=true</v>
      </c>
    </row>
    <row r="109" spans="1:15" ht="63" x14ac:dyDescent="0.25">
      <c r="A109" s="8" t="s">
        <v>113</v>
      </c>
      <c r="B109" s="19" t="str">
        <f>_xlfn.XLOOKUP(A109,'[1]BASE CONTRACTUAL 2026'!C:C,'[1]BASE CONTRACTUAL 2026'!G:G,)</f>
        <v>PRESTAR SERVICIOS PROFESIONALES PARA LA PLANEACIÓN; PRODUCCIÓN Y POSTPRODUCCIÓN DE
CONTENIDOS AUDIOVISUALES; FORTALECIENDO LA IDENTIDAD VISUAL DE BOGOTÁ COMO DESTINO.</v>
      </c>
      <c r="C109" s="11" t="str">
        <f>_xlfn.XLOOKUP(A109,'[1]BASE CONTRACTUAL 2026'!C:C,'[1]BASE CONTRACTUAL 2026'!W:W,)</f>
        <v>CARLOS EDISON VIANCHA VALENCIA</v>
      </c>
      <c r="D109" s="11" t="s">
        <v>177</v>
      </c>
      <c r="E109" s="9">
        <f>_xlfn.XLOOKUP(A109,'[1]BASE CONTRACTUAL 2026'!C:C,'[1]BASE CONTRACTUAL 2026'!K:K,)</f>
        <v>27600000</v>
      </c>
      <c r="F109" s="9">
        <f>_xlfn.XLOOKUP(A109,'[1]BASE CONTRACTUAL 2026'!C:C,'[1]BASE CONTRACTUAL 2026'!L:L,)</f>
        <v>9200000</v>
      </c>
      <c r="G109" s="9">
        <f t="shared" si="5"/>
        <v>36800000</v>
      </c>
      <c r="H109" s="9">
        <f>SUMIF('[1] CRP'!K:K,A109,'[1] CRP'!AQ:AQ)</f>
        <v>24226667</v>
      </c>
      <c r="I109" s="15">
        <f t="shared" si="4"/>
        <v>0.65833334239130437</v>
      </c>
      <c r="J109" s="9">
        <f t="shared" si="6"/>
        <v>12573333</v>
      </c>
      <c r="K109" s="10">
        <f>_xlfn.XLOOKUP(A109,'[1]BASE CONTRACTUAL 2026'!C:C,'[1]BASE CONTRACTUAL 2026'!P:P,)</f>
        <v>46045</v>
      </c>
      <c r="L109" s="10">
        <f>_xlfn.XLOOKUP(A109,'[1]BASE CONTRACTUAL 2026'!C:C,'[1]BASE CONTRACTUAL 2026'!Q:Q,)</f>
        <v>46225</v>
      </c>
      <c r="M109" s="20">
        <f>_xlfn.XLOOKUP(A109,'[1]BASE CONTRACTUAL 2026'!C:C,'[1]BASE CONTRACTUAL 2026'!R:R,)</f>
        <v>60</v>
      </c>
      <c r="N109" s="10">
        <f>_xlfn.XLOOKUP(A109,'[1]BASE CONTRACTUAL 2026'!C:C,'[1]BASE CONTRACTUAL 2026'!S:S,)</f>
        <v>46287</v>
      </c>
      <c r="O109" s="12" t="str">
        <f>_xlfn.XLOOKUP(A109,'[1]BASE CONTRACTUAL 2026'!C:C,'[1]BASE CONTRACTUAL 2026'!E:E,)</f>
        <v>https://community.secop.gov.co/Public/Tendering/OpportunityDetail/Index?noticeUID=CO1.NTC.9705880&amp;isFromPublicArea=True&amp;isModal=true&amp;asPopupView=true</v>
      </c>
    </row>
    <row r="110" spans="1:15" ht="63" x14ac:dyDescent="0.25">
      <c r="A110" s="8" t="s">
        <v>114</v>
      </c>
      <c r="B110" s="19" t="str">
        <f>_xlfn.XLOOKUP(A110,'[1]BASE CONTRACTUAL 2026'!C:C,'[1]BASE CONTRACTUAL 2026'!G:G,)</f>
        <v>PRESTAR SERVICIOS DE APOYO A LA PROGRAMACIÓN Y OPERACIÓN DE PLATAFORMAS DIGITALES DE
PROMOCIÓN TURÍSTICA; FORTALECIENDO EL ECOSISTEMA WEB DE LA SUBDIRECCIÓN DE MERCADEO.</v>
      </c>
      <c r="C110" s="11" t="str">
        <f>_xlfn.XLOOKUP(A110,'[1]BASE CONTRACTUAL 2026'!C:C,'[1]BASE CONTRACTUAL 2026'!W:W,)</f>
        <v>JULIAN DAVID DELGADO ACEVEDO</v>
      </c>
      <c r="D110" s="11" t="s">
        <v>177</v>
      </c>
      <c r="E110" s="9">
        <f>_xlfn.XLOOKUP(A110,'[1]BASE CONTRACTUAL 2026'!C:C,'[1]BASE CONTRACTUAL 2026'!K:K,)</f>
        <v>25500000</v>
      </c>
      <c r="F110" s="9">
        <f>_xlfn.XLOOKUP(A110,'[1]BASE CONTRACTUAL 2026'!C:C,'[1]BASE CONTRACTUAL 2026'!L:L,)</f>
        <v>0</v>
      </c>
      <c r="G110" s="9">
        <f t="shared" si="5"/>
        <v>25500000</v>
      </c>
      <c r="H110" s="9">
        <f>SUMIF('[1] CRP'!K:K,A110,'[1] CRP'!AQ:AQ)</f>
        <v>21816667</v>
      </c>
      <c r="I110" s="15">
        <f t="shared" si="4"/>
        <v>0.85555556862745097</v>
      </c>
      <c r="J110" s="9">
        <f t="shared" si="6"/>
        <v>3683333</v>
      </c>
      <c r="K110" s="10">
        <f>_xlfn.XLOOKUP(A110,'[1]BASE CONTRACTUAL 2026'!C:C,'[1]BASE CONTRACTUAL 2026'!P:P,)</f>
        <v>46049</v>
      </c>
      <c r="L110" s="10">
        <f>_xlfn.XLOOKUP(A110,'[1]BASE CONTRACTUAL 2026'!C:C,'[1]BASE CONTRACTUAL 2026'!Q:Q,)</f>
        <v>46234</v>
      </c>
      <c r="M110" s="20">
        <f>_xlfn.XLOOKUP(A110,'[1]BASE CONTRACTUAL 2026'!C:C,'[1]BASE CONTRACTUAL 2026'!R:R,)</f>
        <v>0</v>
      </c>
      <c r="N110" s="10">
        <f>_xlfn.XLOOKUP(A110,'[1]BASE CONTRACTUAL 2026'!C:C,'[1]BASE CONTRACTUAL 2026'!S:S,)</f>
        <v>46229</v>
      </c>
      <c r="O110" s="12" t="str">
        <f>_xlfn.XLOOKUP(A110,'[1]BASE CONTRACTUAL 2026'!C:C,'[1]BASE CONTRACTUAL 2026'!E:E,)</f>
        <v>https://community.secop.gov.co/Public/Tendering/OpportunityDetail/Index?noticeUID=CO1.NTC.9712069&amp;isFromPublicArea=True&amp;isModal=true&amp;asPopupView=true</v>
      </c>
    </row>
    <row r="111" spans="1:15" ht="78.75" x14ac:dyDescent="0.25">
      <c r="A111" s="8" t="s">
        <v>115</v>
      </c>
      <c r="B111" s="19" t="str">
        <f>_xlfn.XLOOKUP(A111,'[1]BASE CONTRACTUAL 2026'!C:C,'[1]BASE CONTRACTUAL 2026'!G:G,)</f>
        <v>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v>
      </c>
      <c r="C111" s="11" t="str">
        <f>_xlfn.XLOOKUP(A111,'[1]BASE CONTRACTUAL 2026'!C:C,'[1]BASE CONTRACTUAL 2026'!W:W,)</f>
        <v>ANDRES DARIO VERGARA</v>
      </c>
      <c r="D111" s="11" t="s">
        <v>177</v>
      </c>
      <c r="E111" s="9">
        <f>_xlfn.XLOOKUP(A111,'[1]BASE CONTRACTUAL 2026'!C:C,'[1]BASE CONTRACTUAL 2026'!K:K,)</f>
        <v>24000000</v>
      </c>
      <c r="F111" s="9">
        <f>_xlfn.XLOOKUP(A111,'[1]BASE CONTRACTUAL 2026'!C:C,'[1]BASE CONTRACTUAL 2026'!L:L,)</f>
        <v>4666667</v>
      </c>
      <c r="G111" s="9">
        <f t="shared" si="5"/>
        <v>28666667</v>
      </c>
      <c r="H111" s="9">
        <f>SUMIF('[1] CRP'!K:K,A111,'[1] CRP'!AQ:AQ)</f>
        <v>20400000</v>
      </c>
      <c r="I111" s="15">
        <f t="shared" si="4"/>
        <v>0.71162789870200116</v>
      </c>
      <c r="J111" s="9">
        <f t="shared" si="6"/>
        <v>8266667</v>
      </c>
      <c r="K111" s="10">
        <f>_xlfn.XLOOKUP(A111,'[1]BASE CONTRACTUAL 2026'!C:C,'[1]BASE CONTRACTUAL 2026'!P:P,)</f>
        <v>46050</v>
      </c>
      <c r="L111" s="10">
        <f>_xlfn.XLOOKUP(A111,'[1]BASE CONTRACTUAL 2026'!C:C,'[1]BASE CONTRACTUAL 2026'!Q:Q,)</f>
        <v>46225</v>
      </c>
      <c r="M111" s="20">
        <f>_xlfn.XLOOKUP(A111,'[1]BASE CONTRACTUAL 2026'!C:C,'[1]BASE CONTRACTUAL 2026'!R:R,)</f>
        <v>35</v>
      </c>
      <c r="N111" s="10">
        <f>_xlfn.XLOOKUP(A111,'[1]BASE CONTRACTUAL 2026'!C:C,'[1]BASE CONTRACTUAL 2026'!S:S,)</f>
        <v>46267</v>
      </c>
      <c r="O111" s="12" t="str">
        <f>_xlfn.XLOOKUP(A111,'[1]BASE CONTRACTUAL 2026'!C:C,'[1]BASE CONTRACTUAL 2026'!E:E,)</f>
        <v>https://community.secop.gov.co/Public/Tendering/OpportunityDetail/Index?noticeUID=CO1.NTC.9712110&amp;isFromPublicArea=True&amp;isModal=true&amp;asPopupView=true</v>
      </c>
    </row>
    <row r="112" spans="1:15" ht="94.5" x14ac:dyDescent="0.25">
      <c r="A112" s="8" t="s">
        <v>116</v>
      </c>
      <c r="B112" s="19" t="str">
        <f>_xlfn.XLOOKUP(A112,'[1]BASE CONTRACTUAL 2026'!C:C,'[1]BASE CONTRACTUAL 2026'!G:G,)</f>
        <v>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v>
      </c>
      <c r="C112" s="11" t="str">
        <f>_xlfn.XLOOKUP(A112,'[1]BASE CONTRACTUAL 2026'!C:C,'[1]BASE CONTRACTUAL 2026'!W:W,)</f>
        <v>VICTORIA MORA VANEGAS</v>
      </c>
      <c r="D112" s="11" t="s">
        <v>177</v>
      </c>
      <c r="E112" s="9">
        <f>_xlfn.XLOOKUP(A112,'[1]BASE CONTRACTUAL 2026'!C:C,'[1]BASE CONTRACTUAL 2026'!K:K,)</f>
        <v>24000000</v>
      </c>
      <c r="F112" s="9">
        <f>_xlfn.XLOOKUP(A112,'[1]BASE CONTRACTUAL 2026'!C:C,'[1]BASE CONTRACTUAL 2026'!L:L,)</f>
        <v>0</v>
      </c>
      <c r="G112" s="9">
        <f t="shared" si="5"/>
        <v>24000000</v>
      </c>
      <c r="H112" s="9">
        <f>SUMIF('[1] CRP'!K:K,A112,'[1] CRP'!AQ:AQ)</f>
        <v>20666667</v>
      </c>
      <c r="I112" s="15">
        <f t="shared" si="4"/>
        <v>0.86111112499999998</v>
      </c>
      <c r="J112" s="9">
        <f t="shared" si="6"/>
        <v>3333333</v>
      </c>
      <c r="K112" s="10">
        <f>_xlfn.XLOOKUP(A112,'[1]BASE CONTRACTUAL 2026'!C:C,'[1]BASE CONTRACTUAL 2026'!P:P,)</f>
        <v>46048</v>
      </c>
      <c r="L112" s="10">
        <f>_xlfn.XLOOKUP(A112,'[1]BASE CONTRACTUAL 2026'!C:C,'[1]BASE CONTRACTUAL 2026'!Q:Q,)</f>
        <v>46225</v>
      </c>
      <c r="M112" s="20">
        <f>_xlfn.XLOOKUP(A112,'[1]BASE CONTRACTUAL 2026'!C:C,'[1]BASE CONTRACTUAL 2026'!R:R,)</f>
        <v>0</v>
      </c>
      <c r="N112" s="10">
        <f>_xlfn.XLOOKUP(A112,'[1]BASE CONTRACTUAL 2026'!C:C,'[1]BASE CONTRACTUAL 2026'!S:S,)</f>
        <v>46228</v>
      </c>
      <c r="O112" s="12" t="str">
        <f>_xlfn.XLOOKUP(A112,'[1]BASE CONTRACTUAL 2026'!C:C,'[1]BASE CONTRACTUAL 2026'!E:E,)</f>
        <v>https://community.secop.gov.co/Public/Tendering/OpportunityDetail/Index?noticeUID=CO1.NTC.9709482&amp;isFromPublicArea=True&amp;isModal=true&amp;asPopupView=true</v>
      </c>
    </row>
    <row r="113" spans="1:15" ht="110.25" x14ac:dyDescent="0.25">
      <c r="A113" s="8" t="s">
        <v>117</v>
      </c>
      <c r="B113" s="19" t="str">
        <f>_xlfn.XLOOKUP(A113,'[1]BASE CONTRACTUAL 2026'!C:C,'[1]BASE CONTRACTUAL 2026'!G:G,)</f>
        <v>PRESTAR SERVICIOS TÉCNICOS DE APOYO EN LA ASESORÍA DE CONTROL INTERNO DEL IDT; DANDOCUMPLIMIENTO AL PLAN ANUALDE AUDITORÍA APROBADO PARA LA VIGENCIA; MEDIANTE LAEVALUACIÓN DEL CUMPLIMIENTO NORMATIVO; LA GESTIÓN DE RIESGOS Y LA EFECTIVIDAD DE LOS CONTROLES
ASOCIADOS A LA GESTIÓN DOCUMENTAL Y DE ARCHIVOS; Y LAS DEMÁS ACTIVIDADES DE ASEGURAMIENTO
QUE LE SEAN ASIGNADAS DE CONFORMIDAD CON EL PLAN ANUAL DE AUDITORÍA</v>
      </c>
      <c r="C113" s="11" t="str">
        <f>_xlfn.XLOOKUP(A113,'[1]BASE CONTRACTUAL 2026'!C:C,'[1]BASE CONTRACTUAL 2026'!W:W,)</f>
        <v>JOHANN RICARDO PACHON RUIZ</v>
      </c>
      <c r="D113" s="11" t="s">
        <v>177</v>
      </c>
      <c r="E113" s="9">
        <f>_xlfn.XLOOKUP(A113,'[1]BASE CONTRACTUAL 2026'!C:C,'[1]BASE CONTRACTUAL 2026'!K:K,)</f>
        <v>19800000</v>
      </c>
      <c r="F113" s="9">
        <f>_xlfn.XLOOKUP(A113,'[1]BASE CONTRACTUAL 2026'!C:C,'[1]BASE CONTRACTUAL 2026'!L:L,)</f>
        <v>4950000</v>
      </c>
      <c r="G113" s="9">
        <f t="shared" si="5"/>
        <v>24750000</v>
      </c>
      <c r="H113" s="9">
        <f>SUMIF('[1] CRP'!K:K,A113,'[1] CRP'!AQ:AQ)</f>
        <v>17380000</v>
      </c>
      <c r="I113" s="15">
        <f t="shared" si="4"/>
        <v>0.70222222222222219</v>
      </c>
      <c r="J113" s="9">
        <f t="shared" si="6"/>
        <v>7370000</v>
      </c>
      <c r="K113" s="10">
        <f>_xlfn.XLOOKUP(A113,'[1]BASE CONTRACTUAL 2026'!C:C,'[1]BASE CONTRACTUAL 2026'!P:P,)</f>
        <v>46045</v>
      </c>
      <c r="L113" s="10">
        <f>_xlfn.XLOOKUP(A113,'[1]BASE CONTRACTUAL 2026'!C:C,'[1]BASE CONTRACTUAL 2026'!Q:Q,)</f>
        <v>46225</v>
      </c>
      <c r="M113" s="20">
        <f>_xlfn.XLOOKUP(A113,'[1]BASE CONTRACTUAL 2026'!C:C,'[1]BASE CONTRACTUAL 2026'!R:R,)</f>
        <v>45</v>
      </c>
      <c r="N113" s="10">
        <f>_xlfn.XLOOKUP(A113,'[1]BASE CONTRACTUAL 2026'!C:C,'[1]BASE CONTRACTUAL 2026'!S:S,)</f>
        <v>46271</v>
      </c>
      <c r="O113" s="12" t="str">
        <f>_xlfn.XLOOKUP(A113,'[1]BASE CONTRACTUAL 2026'!C:C,'[1]BASE CONTRACTUAL 2026'!E:E,)</f>
        <v>https://community.secop.gov.co/Public/Tendering/OpportunityDetail/Index?noticeUID=CO1.NTC.9717815&amp;isFromPublicArea=True&amp;isModal=true&amp;asPopupView=true</v>
      </c>
    </row>
    <row r="114" spans="1:15" ht="110.25" x14ac:dyDescent="0.25">
      <c r="A114" s="8" t="s">
        <v>118</v>
      </c>
      <c r="B114" s="19" t="str">
        <f>_xlfn.XLOOKUP(A114,'[1]BASE CONTRACTUAL 2026'!C:C,'[1]BASE CONTRACTUAL 2026'!G:G,)</f>
        <v>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v>
      </c>
      <c r="C114" s="11" t="str">
        <f>_xlfn.XLOOKUP(A114,'[1]BASE CONTRACTUAL 2026'!C:C,'[1]BASE CONTRACTUAL 2026'!W:W,)</f>
        <v>HENRY ALEXANDER VILLALOBOS</v>
      </c>
      <c r="D114" s="11" t="s">
        <v>177</v>
      </c>
      <c r="E114" s="9">
        <f>_xlfn.XLOOKUP(A114,'[1]BASE CONTRACTUAL 2026'!C:C,'[1]BASE CONTRACTUAL 2026'!K:K,)</f>
        <v>48900000</v>
      </c>
      <c r="F114" s="9">
        <f>_xlfn.XLOOKUP(A114,'[1]BASE CONTRACTUAL 2026'!C:C,'[1]BASE CONTRACTUAL 2026'!L:L,)</f>
        <v>12225000</v>
      </c>
      <c r="G114" s="9">
        <f t="shared" si="5"/>
        <v>61125000</v>
      </c>
      <c r="H114" s="9">
        <f>SUMIF('[1] CRP'!K:K,A114,'[1] CRP'!AQ:AQ)</f>
        <v>42108333</v>
      </c>
      <c r="I114" s="15">
        <f t="shared" si="4"/>
        <v>0.68888888343558285</v>
      </c>
      <c r="J114" s="9">
        <f t="shared" si="6"/>
        <v>19016667</v>
      </c>
      <c r="K114" s="10">
        <f>_xlfn.XLOOKUP(A114,'[1]BASE CONTRACTUAL 2026'!C:C,'[1]BASE CONTRACTUAL 2026'!P:P,)</f>
        <v>46048</v>
      </c>
      <c r="L114" s="10">
        <f>_xlfn.XLOOKUP(A114,'[1]BASE CONTRACTUAL 2026'!C:C,'[1]BASE CONTRACTUAL 2026'!Q:Q,)</f>
        <v>46225</v>
      </c>
      <c r="M114" s="20">
        <f>_xlfn.XLOOKUP(A114,'[1]BASE CONTRACTUAL 2026'!C:C,'[1]BASE CONTRACTUAL 2026'!R:R,)</f>
        <v>45</v>
      </c>
      <c r="N114" s="10">
        <f>_xlfn.XLOOKUP(A114,'[1]BASE CONTRACTUAL 2026'!C:C,'[1]BASE CONTRACTUAL 2026'!S:S,)</f>
        <v>46274</v>
      </c>
      <c r="O114" s="12" t="str">
        <f>_xlfn.XLOOKUP(A114,'[1]BASE CONTRACTUAL 2026'!C:C,'[1]BASE CONTRACTUAL 2026'!E:E,)</f>
        <v>https://community.secop.gov.co/Public/Tendering/OpportunityDetail/Index?noticeUID=CO1.NTC.9723997&amp;isFromPublicArea=True&amp;isModal=true&amp;asPopupView=true</v>
      </c>
    </row>
    <row r="115" spans="1:15" ht="110.25" x14ac:dyDescent="0.25">
      <c r="A115" s="8" t="s">
        <v>119</v>
      </c>
      <c r="B115" s="19" t="str">
        <f>_xlfn.XLOOKUP(A115,'[1]BASE CONTRACTUAL 2026'!C:C,'[1]BASE CONTRACTUAL 2026'!G:G,)</f>
        <v>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v>
      </c>
      <c r="C115" s="11" t="str">
        <f>_xlfn.XLOOKUP(A115,'[1]BASE CONTRACTUAL 2026'!C:C,'[1]BASE CONTRACTUAL 2026'!W:W,)</f>
        <v xml:space="preserve"> NAYIBE RODRIGUEZ MARTINEZ</v>
      </c>
      <c r="D115" s="11" t="s">
        <v>177</v>
      </c>
      <c r="E115" s="9">
        <f>_xlfn.XLOOKUP(A115,'[1]BASE CONTRACTUAL 2026'!C:C,'[1]BASE CONTRACTUAL 2026'!K:K,)</f>
        <v>40800000</v>
      </c>
      <c r="F115" s="9">
        <f>_xlfn.XLOOKUP(A115,'[1]BASE CONTRACTUAL 2026'!C:C,'[1]BASE CONTRACTUAL 2026'!L:L,)</f>
        <v>10200000</v>
      </c>
      <c r="G115" s="9">
        <f t="shared" si="5"/>
        <v>51000000</v>
      </c>
      <c r="H115" s="9">
        <f>SUMIF('[1] CRP'!K:K,A115,'[1] CRP'!AQ:AQ)</f>
        <v>35133333</v>
      </c>
      <c r="I115" s="15">
        <f t="shared" si="4"/>
        <v>0.68888888235294121</v>
      </c>
      <c r="J115" s="9">
        <f t="shared" si="6"/>
        <v>15866667</v>
      </c>
      <c r="K115" s="10">
        <f>_xlfn.XLOOKUP(A115,'[1]BASE CONTRACTUAL 2026'!C:C,'[1]BASE CONTRACTUAL 2026'!P:P,)</f>
        <v>46048</v>
      </c>
      <c r="L115" s="10">
        <f>_xlfn.XLOOKUP(A115,'[1]BASE CONTRACTUAL 2026'!C:C,'[1]BASE CONTRACTUAL 2026'!Q:Q,)</f>
        <v>46228</v>
      </c>
      <c r="M115" s="20">
        <f>_xlfn.XLOOKUP(A115,'[1]BASE CONTRACTUAL 2026'!C:C,'[1]BASE CONTRACTUAL 2026'!R:R,)</f>
        <v>45</v>
      </c>
      <c r="N115" s="10">
        <f>_xlfn.XLOOKUP(A115,'[1]BASE CONTRACTUAL 2026'!C:C,'[1]BASE CONTRACTUAL 2026'!S:S,)</f>
        <v>46274</v>
      </c>
      <c r="O115" s="12" t="str">
        <f>_xlfn.XLOOKUP(A115,'[1]BASE CONTRACTUAL 2026'!C:C,'[1]BASE CONTRACTUAL 2026'!E:E,)</f>
        <v>https://community.secop.gov.co/Public/Tendering/OpportunityDetail/Index?noticeUID=CO1.NTC.9732593&amp;isFromPublicArea=True&amp;isModal=true&amp;asPopupView=true</v>
      </c>
    </row>
    <row r="116" spans="1:15" ht="63" x14ac:dyDescent="0.25">
      <c r="A116" s="8" t="s">
        <v>120</v>
      </c>
      <c r="B116" s="19" t="str">
        <f>_xlfn.XLOOKUP(A116,'[1]BASE CONTRACTUAL 2026'!C:C,'[1]BASE CONTRACTUAL 2026'!G:G,)</f>
        <v>PRESTAR SERVICIOS PROFESIONALES PARA LA REALIZACIÓN DE PRODUCTOS AUDIOVISUALES DE ALTA  CALIDAD; QUE IMPULSEN LA PROMOCIÓN Y   POSICIONAMIENTO ESTRATÉGICO DE BOGOTÁ COMO DESTINO
TURÍSTICO.</v>
      </c>
      <c r="C116" s="11" t="str">
        <f>_xlfn.XLOOKUP(A116,'[1]BASE CONTRACTUAL 2026'!C:C,'[1]BASE CONTRACTUAL 2026'!W:W,)</f>
        <v>VALERIA MARTI NIETO</v>
      </c>
      <c r="D116" s="11" t="s">
        <v>177</v>
      </c>
      <c r="E116" s="9">
        <f>_xlfn.XLOOKUP(A116,'[1]BASE CONTRACTUAL 2026'!C:C,'[1]BASE CONTRACTUAL 2026'!K:K,)</f>
        <v>38190000</v>
      </c>
      <c r="F116" s="9">
        <f>_xlfn.XLOOKUP(A116,'[1]BASE CONTRACTUAL 2026'!C:C,'[1]BASE CONTRACTUAL 2026'!L:L,)</f>
        <v>12730000</v>
      </c>
      <c r="G116" s="9">
        <f t="shared" si="5"/>
        <v>50920000</v>
      </c>
      <c r="H116" s="9">
        <f>SUMIF('[1] CRP'!K:K,A116,'[1] CRP'!AQ:AQ)</f>
        <v>32673667</v>
      </c>
      <c r="I116" s="15">
        <f t="shared" si="4"/>
        <v>0.64166667321288295</v>
      </c>
      <c r="J116" s="9">
        <f t="shared" si="6"/>
        <v>18246333</v>
      </c>
      <c r="K116" s="10">
        <f>_xlfn.XLOOKUP(A116,'[1]BASE CONTRACTUAL 2026'!C:C,'[1]BASE CONTRACTUAL 2026'!P:P,)</f>
        <v>46049</v>
      </c>
      <c r="L116" s="10">
        <f>_xlfn.XLOOKUP(A116,'[1]BASE CONTRACTUAL 2026'!C:C,'[1]BASE CONTRACTUAL 2026'!Q:Q,)</f>
        <v>46234</v>
      </c>
      <c r="M116" s="20">
        <f>_xlfn.XLOOKUP(A116,'[1]BASE CONTRACTUAL 2026'!C:C,'[1]BASE CONTRACTUAL 2026'!R:R,)</f>
        <v>60</v>
      </c>
      <c r="N116" s="10">
        <f>_xlfn.XLOOKUP(A116,'[1]BASE CONTRACTUAL 2026'!C:C,'[1]BASE CONTRACTUAL 2026'!S:S,)</f>
        <v>46291</v>
      </c>
      <c r="O116" s="12" t="str">
        <f>_xlfn.XLOOKUP(A116,'[1]BASE CONTRACTUAL 2026'!C:C,'[1]BASE CONTRACTUAL 2026'!E:E,)</f>
        <v>https://community.secop.gov.co/Public/Tendering/OpportunityDetail/Index?noticeUID=CO1.NTC.9726694&amp;isFromPublicArea=True&amp;isModal=true&amp;asPopupView=true</v>
      </c>
    </row>
    <row r="117" spans="1:15" ht="63" x14ac:dyDescent="0.25">
      <c r="A117" s="8" t="s">
        <v>121</v>
      </c>
      <c r="B117" s="19" t="str">
        <f>_xlfn.XLOOKUP(A117,'[1]BASE CONTRACTUAL 2026'!C:C,'[1]BASE CONTRACTUAL 2026'!G:G,)</f>
        <v>PRESTAR SERVICIOS PROFESIONALES PARA LA IDENTIFICACIÓN Y FORTALECIMIENTO DE ALIANZAS
ESTRATÉGICAS QUE POTENCIEN LA MARCA CIUDAD Y EL POSICIONAMIENTO TURÍSTICO DE BOGOTÁ.</v>
      </c>
      <c r="C117" s="11" t="str">
        <f>_xlfn.XLOOKUP(A117,'[1]BASE CONTRACTUAL 2026'!C:C,'[1]BASE CONTRACTUAL 2026'!W:W,)</f>
        <v>LEONARDO NIETO DURÁN</v>
      </c>
      <c r="D117" s="11" t="s">
        <v>177</v>
      </c>
      <c r="E117" s="9">
        <f>_xlfn.XLOOKUP(A117,'[1]BASE CONTRACTUAL 2026'!C:C,'[1]BASE CONTRACTUAL 2026'!K:K,)</f>
        <v>41232000</v>
      </c>
      <c r="F117" s="9">
        <f>_xlfn.XLOOKUP(A117,'[1]BASE CONTRACTUAL 2026'!C:C,'[1]BASE CONTRACTUAL 2026'!L:L,)</f>
        <v>0</v>
      </c>
      <c r="G117" s="9">
        <f t="shared" si="5"/>
        <v>41232000</v>
      </c>
      <c r="H117" s="9">
        <f>SUMIF('[1] CRP'!K:K,A117,'[1] CRP'!AQ:AQ)</f>
        <v>35276267</v>
      </c>
      <c r="I117" s="15">
        <f t="shared" ref="I117:I180" si="7">H117/G117</f>
        <v>0.85555556363989138</v>
      </c>
      <c r="J117" s="9">
        <f t="shared" si="6"/>
        <v>5955733</v>
      </c>
      <c r="K117" s="10">
        <f>_xlfn.XLOOKUP(A117,'[1]BASE CONTRACTUAL 2026'!C:C,'[1]BASE CONTRACTUAL 2026'!P:P,)</f>
        <v>46049</v>
      </c>
      <c r="L117" s="10">
        <f>_xlfn.XLOOKUP(A117,'[1]BASE CONTRACTUAL 2026'!C:C,'[1]BASE CONTRACTUAL 2026'!Q:Q,)</f>
        <v>46234</v>
      </c>
      <c r="M117" s="20">
        <f>_xlfn.XLOOKUP(A117,'[1]BASE CONTRACTUAL 2026'!C:C,'[1]BASE CONTRACTUAL 2026'!R:R,)</f>
        <v>0</v>
      </c>
      <c r="N117" s="10">
        <f>_xlfn.XLOOKUP(A117,'[1]BASE CONTRACTUAL 2026'!C:C,'[1]BASE CONTRACTUAL 2026'!S:S,)</f>
        <v>46229</v>
      </c>
      <c r="O117" s="12" t="str">
        <f>_xlfn.XLOOKUP(A117,'[1]BASE CONTRACTUAL 2026'!C:C,'[1]BASE CONTRACTUAL 2026'!E:E,)</f>
        <v>https://community.secop.gov.co/Public/Tendering/OpportunityDetail/Index?noticeUID=CO1.NTC.9727549&amp;isFromPublicArea=True&amp;isModal=true&amp;asPopupView=true</v>
      </c>
    </row>
    <row r="118" spans="1:15" ht="78.75" x14ac:dyDescent="0.25">
      <c r="A118" s="8" t="s">
        <v>122</v>
      </c>
      <c r="B118" s="19" t="str">
        <f>_xlfn.XLOOKUP(A118,'[1]BASE CONTRACTUAL 2026'!C:C,'[1]BASE CONTRACTUAL 2026'!G:G,)</f>
        <v>PRESTAR SERVICIOS DE APOYO A LA GESTIÓN PARA REALIZAR ACTIVIDADES DE EDICIÓN Y REALIZACIÓN DE
PRODUCTOS AUDIOVISUALES INSTITUCIONALES; FORTALECIENDO LA ESTRATEGIA DE PROMOCIÓN VISUAL
DE BOGOTÁ.</v>
      </c>
      <c r="C118" s="11" t="str">
        <f>_xlfn.XLOOKUP(A118,'[1]BASE CONTRACTUAL 2026'!C:C,'[1]BASE CONTRACTUAL 2026'!W:W,)</f>
        <v>MARIA ALEJANDRA VILLAMIZAR</v>
      </c>
      <c r="D118" s="11" t="s">
        <v>177</v>
      </c>
      <c r="E118" s="9">
        <f>_xlfn.XLOOKUP(A118,'[1]BASE CONTRACTUAL 2026'!C:C,'[1]BASE CONTRACTUAL 2026'!K:K,)</f>
        <v>25068000</v>
      </c>
      <c r="F118" s="9">
        <f>_xlfn.XLOOKUP(A118,'[1]BASE CONTRACTUAL 2026'!C:C,'[1]BASE CONTRACTUAL 2026'!L:L,)</f>
        <v>0</v>
      </c>
      <c r="G118" s="9">
        <f t="shared" si="5"/>
        <v>25068000</v>
      </c>
      <c r="H118" s="9">
        <f>SUMIF('[1] CRP'!K:K,A118,'[1] CRP'!AQ:AQ)</f>
        <v>21447067</v>
      </c>
      <c r="I118" s="15">
        <f t="shared" si="7"/>
        <v>0.85555556885272055</v>
      </c>
      <c r="J118" s="9">
        <f t="shared" si="6"/>
        <v>3620933</v>
      </c>
      <c r="K118" s="10">
        <f>_xlfn.XLOOKUP(A118,'[1]BASE CONTRACTUAL 2026'!C:C,'[1]BASE CONTRACTUAL 2026'!P:P,)</f>
        <v>46049</v>
      </c>
      <c r="L118" s="10">
        <f>_xlfn.XLOOKUP(A118,'[1]BASE CONTRACTUAL 2026'!C:C,'[1]BASE CONTRACTUAL 2026'!Q:Q,)</f>
        <v>46234</v>
      </c>
      <c r="M118" s="20">
        <f>_xlfn.XLOOKUP(A118,'[1]BASE CONTRACTUAL 2026'!C:C,'[1]BASE CONTRACTUAL 2026'!R:R,)</f>
        <v>0</v>
      </c>
      <c r="N118" s="10">
        <f>_xlfn.XLOOKUP(A118,'[1]BASE CONTRACTUAL 2026'!C:C,'[1]BASE CONTRACTUAL 2026'!S:S,)</f>
        <v>46229</v>
      </c>
      <c r="O118" s="12" t="str">
        <f>_xlfn.XLOOKUP(A118,'[1]BASE CONTRACTUAL 2026'!C:C,'[1]BASE CONTRACTUAL 2026'!E:E,)</f>
        <v>https://community.secop.gov.co/Public/Tendering/OpportunityDetail/Index?noticeUID=CO1.NTC.9728449&amp;isFromPublicArea=True&amp;isModal=true&amp;asPopupView=true</v>
      </c>
    </row>
    <row r="119" spans="1:15" ht="110.25" x14ac:dyDescent="0.25">
      <c r="A119" s="8" t="s">
        <v>123</v>
      </c>
      <c r="B119" s="19" t="str">
        <f>_xlfn.XLOOKUP(A119,'[1]BASE CONTRACTUAL 2026'!C:C,'[1]BASE CONTRACTUAL 2026'!G:G,)</f>
        <v>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v>
      </c>
      <c r="C119" s="11" t="str">
        <f>_xlfn.XLOOKUP(A119,'[1]BASE CONTRACTUAL 2026'!C:C,'[1]BASE CONTRACTUAL 2026'!W:W,)</f>
        <v>VALERIA DIAZ GUZMAN</v>
      </c>
      <c r="D119" s="11" t="s">
        <v>177</v>
      </c>
      <c r="E119" s="9">
        <f>_xlfn.XLOOKUP(A119,'[1]BASE CONTRACTUAL 2026'!C:C,'[1]BASE CONTRACTUAL 2026'!K:K,)</f>
        <v>22200000</v>
      </c>
      <c r="F119" s="9">
        <f>_xlfn.XLOOKUP(A119,'[1]BASE CONTRACTUAL 2026'!C:C,'[1]BASE CONTRACTUAL 2026'!L:L,)</f>
        <v>7400000</v>
      </c>
      <c r="G119" s="9">
        <f t="shared" si="5"/>
        <v>29600000</v>
      </c>
      <c r="H119" s="9">
        <f>SUMIF('[1] CRP'!K:K,A119,'[1] CRP'!AQ:AQ)</f>
        <v>19116667</v>
      </c>
      <c r="I119" s="15">
        <f t="shared" si="7"/>
        <v>0.64583334459459463</v>
      </c>
      <c r="J119" s="9">
        <f t="shared" si="6"/>
        <v>10483333</v>
      </c>
      <c r="K119" s="10">
        <f>_xlfn.XLOOKUP(A119,'[1]BASE CONTRACTUAL 2026'!C:C,'[1]BASE CONTRACTUAL 2026'!P:P,)</f>
        <v>46048</v>
      </c>
      <c r="L119" s="10">
        <f>_xlfn.XLOOKUP(A119,'[1]BASE CONTRACTUAL 2026'!C:C,'[1]BASE CONTRACTUAL 2026'!Q:Q,)</f>
        <v>46234</v>
      </c>
      <c r="M119" s="20">
        <f>_xlfn.XLOOKUP(A119,'[1]BASE CONTRACTUAL 2026'!C:C,'[1]BASE CONTRACTUAL 2026'!R:R,)</f>
        <v>60</v>
      </c>
      <c r="N119" s="10">
        <f>_xlfn.XLOOKUP(A119,'[1]BASE CONTRACTUAL 2026'!C:C,'[1]BASE CONTRACTUAL 2026'!S:S,)</f>
        <v>46290</v>
      </c>
      <c r="O119" s="12" t="str">
        <f>_xlfn.XLOOKUP(A119,'[1]BASE CONTRACTUAL 2026'!C:C,'[1]BASE CONTRACTUAL 2026'!E:E,)</f>
        <v>https://community.secop.gov.co/Public/Tendering/OpportunityDetail/Index?noticeUID=CO1.NTC.9728494&amp;isFromPublicArea=True&amp;isModal=true&amp;asPopupView=true</v>
      </c>
    </row>
    <row r="120" spans="1:15" ht="110.25" x14ac:dyDescent="0.25">
      <c r="A120" s="8" t="s">
        <v>124</v>
      </c>
      <c r="B120" s="19" t="str">
        <f>_xlfn.XLOOKUP(A120,'[1]BASE CONTRACTUAL 2026'!C:C,'[1]BASE CONTRACTUAL 2026'!G:G,)</f>
        <v>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v>
      </c>
      <c r="C120" s="11" t="str">
        <f>_xlfn.XLOOKUP(A120,'[1]BASE CONTRACTUAL 2026'!C:C,'[1]BASE CONTRACTUAL 2026'!W:W,)</f>
        <v>VIVIAN DEL ROSARIO MORENO PEREZ</v>
      </c>
      <c r="D120" s="11" t="s">
        <v>177</v>
      </c>
      <c r="E120" s="9">
        <f>_xlfn.XLOOKUP(A120,'[1]BASE CONTRACTUAL 2026'!C:C,'[1]BASE CONTRACTUAL 2026'!K:K,)</f>
        <v>35040000</v>
      </c>
      <c r="F120" s="9">
        <f>_xlfn.XLOOKUP(A120,'[1]BASE CONTRACTUAL 2026'!C:C,'[1]BASE CONTRACTUAL 2026'!L:L,)</f>
        <v>0</v>
      </c>
      <c r="G120" s="9">
        <f t="shared" si="5"/>
        <v>35040000</v>
      </c>
      <c r="H120" s="9">
        <f>SUMIF('[1] CRP'!K:K,A120,'[1] CRP'!AQ:AQ)</f>
        <v>29978667</v>
      </c>
      <c r="I120" s="15">
        <f t="shared" si="7"/>
        <v>0.85555556506849317</v>
      </c>
      <c r="J120" s="9">
        <f t="shared" si="6"/>
        <v>5061333</v>
      </c>
      <c r="K120" s="10">
        <f>_xlfn.XLOOKUP(A120,'[1]BASE CONTRACTUAL 2026'!C:C,'[1]BASE CONTRACTUAL 2026'!P:P,)</f>
        <v>46049</v>
      </c>
      <c r="L120" s="10">
        <f>_xlfn.XLOOKUP(A120,'[1]BASE CONTRACTUAL 2026'!C:C,'[1]BASE CONTRACTUAL 2026'!Q:Q,)</f>
        <v>46234</v>
      </c>
      <c r="M120" s="20">
        <f>_xlfn.XLOOKUP(A120,'[1]BASE CONTRACTUAL 2026'!C:C,'[1]BASE CONTRACTUAL 2026'!R:R,)</f>
        <v>0</v>
      </c>
      <c r="N120" s="10">
        <f>_xlfn.XLOOKUP(A120,'[1]BASE CONTRACTUAL 2026'!C:C,'[1]BASE CONTRACTUAL 2026'!S:S,)</f>
        <v>46229</v>
      </c>
      <c r="O120" s="12" t="str">
        <f>_xlfn.XLOOKUP(A120,'[1]BASE CONTRACTUAL 2026'!C:C,'[1]BASE CONTRACTUAL 2026'!E:E,)</f>
        <v>https://community.secop.gov.co/Public/Tendering/OpportunityDetail/Index?noticeUID=CO1.NTC.9729573&amp;isFromPublicArea=True&amp;isModal=true&amp;asPopupView=true</v>
      </c>
    </row>
    <row r="121" spans="1:15" ht="110.25" x14ac:dyDescent="0.25">
      <c r="A121" s="8" t="s">
        <v>125</v>
      </c>
      <c r="B121" s="19" t="str">
        <f>_xlfn.XLOOKUP(A121,'[1]BASE CONTRACTUAL 2026'!C:C,'[1]BASE CONTRACTUAL 2026'!G:G,)</f>
        <v>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v>
      </c>
      <c r="C121" s="11" t="str">
        <f>_xlfn.XLOOKUP(A121,'[1]BASE CONTRACTUAL 2026'!C:C,'[1]BASE CONTRACTUAL 2026'!W:W,)</f>
        <v>NATALIA VELÁSQUEZ REYES</v>
      </c>
      <c r="D121" s="11" t="s">
        <v>177</v>
      </c>
      <c r="E121" s="9">
        <f>_xlfn.XLOOKUP(A121,'[1]BASE CONTRACTUAL 2026'!C:C,'[1]BASE CONTRACTUAL 2026'!K:K,)</f>
        <v>22200000</v>
      </c>
      <c r="F121" s="9">
        <f>_xlfn.XLOOKUP(A121,'[1]BASE CONTRACTUAL 2026'!C:C,'[1]BASE CONTRACTUAL 2026'!L:L,)</f>
        <v>7400000</v>
      </c>
      <c r="G121" s="9">
        <f t="shared" si="5"/>
        <v>29600000</v>
      </c>
      <c r="H121" s="9">
        <f>SUMIF('[1] CRP'!K:K,A121,'[1] CRP'!AQ:AQ)</f>
        <v>19116667</v>
      </c>
      <c r="I121" s="15">
        <f t="shared" si="7"/>
        <v>0.64583334459459463</v>
      </c>
      <c r="J121" s="9">
        <f t="shared" si="6"/>
        <v>10483333</v>
      </c>
      <c r="K121" s="10">
        <f>_xlfn.XLOOKUP(A121,'[1]BASE CONTRACTUAL 2026'!C:C,'[1]BASE CONTRACTUAL 2026'!P:P,)</f>
        <v>46048</v>
      </c>
      <c r="L121" s="10">
        <f>_xlfn.XLOOKUP(A121,'[1]BASE CONTRACTUAL 2026'!C:C,'[1]BASE CONTRACTUAL 2026'!Q:Q,)</f>
        <v>46234</v>
      </c>
      <c r="M121" s="20">
        <f>_xlfn.XLOOKUP(A121,'[1]BASE CONTRACTUAL 2026'!C:C,'[1]BASE CONTRACTUAL 2026'!R:R,)</f>
        <v>60</v>
      </c>
      <c r="N121" s="10">
        <f>_xlfn.XLOOKUP(A121,'[1]BASE CONTRACTUAL 2026'!C:C,'[1]BASE CONTRACTUAL 2026'!S:S,)</f>
        <v>46290</v>
      </c>
      <c r="O121" s="12" t="str">
        <f>_xlfn.XLOOKUP(A121,'[1]BASE CONTRACTUAL 2026'!C:C,'[1]BASE CONTRACTUAL 2026'!E:E,)</f>
        <v>https://community.secop.gov.co/Public/Tendering/OpportunityDetail/Index?noticeUID=CO1.NTC.9729692&amp;isFromPublicArea=True&amp;isModal=true&amp;asPopupView=true</v>
      </c>
    </row>
    <row r="122" spans="1:15" ht="63" x14ac:dyDescent="0.25">
      <c r="A122" s="8" t="s">
        <v>126</v>
      </c>
      <c r="B122" s="19" t="str">
        <f>_xlfn.XLOOKUP(A122,'[1]BASE CONTRACTUAL 2026'!C:C,'[1]BASE CONTRACTUAL 2026'!G:G,)</f>
        <v>PRESTAR SERVICIOS DE APOYO EN LA SUBDIRECCIÓN DE INTELIGENCIA Y GESTIÓN DE TECNOLOGÍAS DE LA INFORMACIÓN PARA REALIZAR ACTIVIDADES DE ENCUESTADOR EN LOS ESCENARIOS O PUNTOS ASIGNADOS; CONFORME A LOS REQUERIMIENTOS Y LINEAMIENTOS TÉCNICOS DEFINIDOS POR EL ÁREA.</v>
      </c>
      <c r="C122" s="11" t="str">
        <f>_xlfn.XLOOKUP(A122,'[1]BASE CONTRACTUAL 2026'!C:C,'[1]BASE CONTRACTUAL 2026'!W:W,)</f>
        <v>HENRY JOHAN GOMEZ CASTAÑEDA</v>
      </c>
      <c r="D122" s="11" t="s">
        <v>177</v>
      </c>
      <c r="E122" s="9">
        <f>_xlfn.XLOOKUP(A122,'[1]BASE CONTRACTUAL 2026'!C:C,'[1]BASE CONTRACTUAL 2026'!K:K,)</f>
        <v>15972000</v>
      </c>
      <c r="F122" s="9">
        <f>_xlfn.XLOOKUP(A122,'[1]BASE CONTRACTUAL 2026'!C:C,'[1]BASE CONTRACTUAL 2026'!L:L,)</f>
        <v>0</v>
      </c>
      <c r="G122" s="9">
        <f t="shared" si="5"/>
        <v>15972000</v>
      </c>
      <c r="H122" s="9">
        <f>SUMIF('[1] CRP'!K:K,A122,'[1] CRP'!AQ:AQ)</f>
        <v>13753667</v>
      </c>
      <c r="I122" s="15">
        <f t="shared" si="7"/>
        <v>0.86111113198096667</v>
      </c>
      <c r="J122" s="9">
        <f t="shared" si="6"/>
        <v>2218333</v>
      </c>
      <c r="K122" s="10">
        <f>_xlfn.XLOOKUP(A122,'[1]BASE CONTRACTUAL 2026'!C:C,'[1]BASE CONTRACTUAL 2026'!P:P,)</f>
        <v>46048</v>
      </c>
      <c r="L122" s="10">
        <f>_xlfn.XLOOKUP(A122,'[1]BASE CONTRACTUAL 2026'!C:C,'[1]BASE CONTRACTUAL 2026'!Q:Q,)</f>
        <v>46224</v>
      </c>
      <c r="M122" s="20">
        <f>_xlfn.XLOOKUP(A122,'[1]BASE CONTRACTUAL 2026'!C:C,'[1]BASE CONTRACTUAL 2026'!R:R,)</f>
        <v>0</v>
      </c>
      <c r="N122" s="10">
        <f>_xlfn.XLOOKUP(A122,'[1]BASE CONTRACTUAL 2026'!C:C,'[1]BASE CONTRACTUAL 2026'!S:S,)</f>
        <v>46228</v>
      </c>
      <c r="O122" s="12" t="str">
        <f>_xlfn.XLOOKUP(A122,'[1]BASE CONTRACTUAL 2026'!C:C,'[1]BASE CONTRACTUAL 2026'!E:E,)</f>
        <v>https://community.secop.gov.co/Public/Tendering/OpportunityDetail/Index?noticeUID=CO1.NTC.9710279&amp;isFromPublicArea=True&amp;isModal=true&amp;asPopupView=true</v>
      </c>
    </row>
    <row r="123" spans="1:15" ht="31.5" x14ac:dyDescent="0.25">
      <c r="A123" s="8" t="s">
        <v>127</v>
      </c>
      <c r="B123" s="19" t="str">
        <f>_xlfn.XLOOKUP(A123,'[1]BASE CONTRACTUAL 2026'!C:C,'[1]BASE CONTRACTUAL 2026'!G:G,)</f>
        <v>PRESTAR SERVICIOS DE APOYO A LA GESTIÓN EN PROCESOS LEGALES; JURÍDICOS Y ADMINISTRATIVOS AL INSTITUTO DISTRITAL DE TURISMO.</v>
      </c>
      <c r="C123" s="11" t="str">
        <f>_xlfn.XLOOKUP(A123,'[1]BASE CONTRACTUAL 2026'!C:C,'[1]BASE CONTRACTUAL 2026'!W:W,)</f>
        <v>LUISA FERNANDA BARBOSA JARA</v>
      </c>
      <c r="D123" s="11" t="s">
        <v>177</v>
      </c>
      <c r="E123" s="9">
        <f>_xlfn.XLOOKUP(A123,'[1]BASE CONTRACTUAL 2026'!C:C,'[1]BASE CONTRACTUAL 2026'!K:K,)</f>
        <v>18000000</v>
      </c>
      <c r="F123" s="9">
        <f>_xlfn.XLOOKUP(A123,'[1]BASE CONTRACTUAL 2026'!C:C,'[1]BASE CONTRACTUAL 2026'!L:L,)</f>
        <v>4500000</v>
      </c>
      <c r="G123" s="9">
        <f t="shared" si="5"/>
        <v>22500000</v>
      </c>
      <c r="H123" s="9">
        <f>SUMIF('[1] CRP'!K:K,A123,'[1] CRP'!AQ:AQ)</f>
        <v>15400000</v>
      </c>
      <c r="I123" s="15">
        <f t="shared" si="7"/>
        <v>0.68444444444444441</v>
      </c>
      <c r="J123" s="9">
        <f t="shared" si="6"/>
        <v>7100000</v>
      </c>
      <c r="K123" s="10">
        <f>_xlfn.XLOOKUP(A123,'[1]BASE CONTRACTUAL 2026'!C:C,'[1]BASE CONTRACTUAL 2026'!P:P,)</f>
        <v>46049</v>
      </c>
      <c r="L123" s="10">
        <f>_xlfn.XLOOKUP(A123,'[1]BASE CONTRACTUAL 2026'!C:C,'[1]BASE CONTRACTUAL 2026'!Q:Q,)</f>
        <v>46225</v>
      </c>
      <c r="M123" s="20">
        <f>_xlfn.XLOOKUP(A123,'[1]BASE CONTRACTUAL 2026'!C:C,'[1]BASE CONTRACTUAL 2026'!R:R,)</f>
        <v>45</v>
      </c>
      <c r="N123" s="10">
        <f>_xlfn.XLOOKUP(A123,'[1]BASE CONTRACTUAL 2026'!C:C,'[1]BASE CONTRACTUAL 2026'!S:S,)</f>
        <v>46276</v>
      </c>
      <c r="O123" s="12" t="str">
        <f>_xlfn.XLOOKUP(A123,'[1]BASE CONTRACTUAL 2026'!C:C,'[1]BASE CONTRACTUAL 2026'!E:E,)</f>
        <v>https://community.secop.gov.co/Public/Tendering/OpportunityDetail/Index?noticeUID=CO1.NTC.9698733&amp;isFromPublicArea=True&amp;isModal=true&amp;asPopupView=true</v>
      </c>
    </row>
    <row r="124" spans="1:15" ht="63" x14ac:dyDescent="0.25">
      <c r="A124" s="8" t="s">
        <v>128</v>
      </c>
      <c r="B124" s="19" t="str">
        <f>_xlfn.XLOOKUP(A124,'[1]BASE CONTRACTUAL 2026'!C:C,'[1]BASE CONTRACTUAL 2026'!G:G,)</f>
        <v>PRESTAR SERVICIOS DE APOYO A LA GESTIÓN A LA SUBDIRECCIÓN DE INTELIGENCIA Y GESTIÓN DE TECNOLOGÍAS DE LA INFORMACIÓN PARA ACOMPAÑAR Y MONITOREAR EL DESARROLLO DE LOS OPERATIVOS DE LEVANTAMIENTO Y VALIDACIÓN DE DATOS EN CAMPO.</v>
      </c>
      <c r="C124" s="11" t="str">
        <f>_xlfn.XLOOKUP(A124,'[1]BASE CONTRACTUAL 2026'!C:C,'[1]BASE CONTRACTUAL 2026'!W:W,)</f>
        <v>KATHERYN MAYERLY CABRERA ROA</v>
      </c>
      <c r="D124" s="11" t="s">
        <v>177</v>
      </c>
      <c r="E124" s="9">
        <f>_xlfn.XLOOKUP(A124,'[1]BASE CONTRACTUAL 2026'!C:C,'[1]BASE CONTRACTUAL 2026'!K:K,)</f>
        <v>28110000</v>
      </c>
      <c r="F124" s="9">
        <f>_xlfn.XLOOKUP(A124,'[1]BASE CONTRACTUAL 2026'!C:C,'[1]BASE CONTRACTUAL 2026'!L:L,)</f>
        <v>4685000</v>
      </c>
      <c r="G124" s="9">
        <f t="shared" si="5"/>
        <v>32795000</v>
      </c>
      <c r="H124" s="9">
        <f>SUMIF('[1] CRP'!K:K,A124,'[1] CRP'!AQ:AQ)</f>
        <v>24205833</v>
      </c>
      <c r="I124" s="15">
        <f t="shared" si="7"/>
        <v>0.73809522793108706</v>
      </c>
      <c r="J124" s="9">
        <f t="shared" si="6"/>
        <v>8589167</v>
      </c>
      <c r="K124" s="10">
        <f>_xlfn.XLOOKUP(A124,'[1]BASE CONTRACTUAL 2026'!C:C,'[1]BASE CONTRACTUAL 2026'!P:P,)</f>
        <v>46048</v>
      </c>
      <c r="L124" s="10">
        <f>_xlfn.XLOOKUP(A124,'[1]BASE CONTRACTUAL 2026'!C:C,'[1]BASE CONTRACTUAL 2026'!Q:Q,)</f>
        <v>46224</v>
      </c>
      <c r="M124" s="20">
        <f>_xlfn.XLOOKUP(A124,'[1]BASE CONTRACTUAL 2026'!C:C,'[1]BASE CONTRACTUAL 2026'!R:R,)</f>
        <v>30</v>
      </c>
      <c r="N124" s="10">
        <f>_xlfn.XLOOKUP(A124,'[1]BASE CONTRACTUAL 2026'!C:C,'[1]BASE CONTRACTUAL 2026'!S:S,)</f>
        <v>46259</v>
      </c>
      <c r="O124" s="12" t="str">
        <f>_xlfn.XLOOKUP(A124,'[1]BASE CONTRACTUAL 2026'!C:C,'[1]BASE CONTRACTUAL 2026'!E:E,)</f>
        <v>https://community.secop.gov.co/Public/Tendering/OpportunityDetail/Index?noticeUID=CO1.NTC.9709384&amp;isFromPublicArea=True&amp;isModal=true&amp;asPopupView=true</v>
      </c>
    </row>
    <row r="125" spans="1:15" ht="78.75" x14ac:dyDescent="0.25">
      <c r="A125" s="8" t="s">
        <v>129</v>
      </c>
      <c r="B125" s="19" t="str">
        <f>_xlfn.XLOOKUP(A125,'[1]BASE CONTRACTUAL 2026'!C:C,'[1]BASE CONTRACTUAL 2026'!G:G,)</f>
        <v>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v>
      </c>
      <c r="C125" s="11" t="str">
        <f>_xlfn.XLOOKUP(A125,'[1]BASE CONTRACTUAL 2026'!C:C,'[1]BASE CONTRACTUAL 2026'!W:W,)</f>
        <v>MARCO GABRIEL LOPEZ</v>
      </c>
      <c r="D125" s="11" t="s">
        <v>177</v>
      </c>
      <c r="E125" s="9">
        <f>_xlfn.XLOOKUP(A125,'[1]BASE CONTRACTUAL 2026'!C:C,'[1]BASE CONTRACTUAL 2026'!K:K,)</f>
        <v>27810000</v>
      </c>
      <c r="F125" s="9">
        <f>_xlfn.XLOOKUP(A125,'[1]BASE CONTRACTUAL 2026'!C:C,'[1]BASE CONTRACTUAL 2026'!L:L,)</f>
        <v>0</v>
      </c>
      <c r="G125" s="9">
        <f t="shared" si="5"/>
        <v>27810000</v>
      </c>
      <c r="H125" s="9">
        <f>SUMIF('[1] CRP'!K:K,A125,'[1] CRP'!AQ:AQ)</f>
        <v>23947500</v>
      </c>
      <c r="I125" s="15">
        <f t="shared" si="7"/>
        <v>0.86111111111111116</v>
      </c>
      <c r="J125" s="9">
        <f t="shared" si="6"/>
        <v>3862500</v>
      </c>
      <c r="K125" s="10">
        <f>_xlfn.XLOOKUP(A125,'[1]BASE CONTRACTUAL 2026'!C:C,'[1]BASE CONTRACTUAL 2026'!P:P,)</f>
        <v>46048</v>
      </c>
      <c r="L125" s="10">
        <f>_xlfn.XLOOKUP(A125,'[1]BASE CONTRACTUAL 2026'!C:C,'[1]BASE CONTRACTUAL 2026'!Q:Q,)</f>
        <v>46224</v>
      </c>
      <c r="M125" s="20">
        <f>_xlfn.XLOOKUP(A125,'[1]BASE CONTRACTUAL 2026'!C:C,'[1]BASE CONTRACTUAL 2026'!R:R,)</f>
        <v>0</v>
      </c>
      <c r="N125" s="10">
        <f>_xlfn.XLOOKUP(A125,'[1]BASE CONTRACTUAL 2026'!C:C,'[1]BASE CONTRACTUAL 2026'!S:S,)</f>
        <v>46228</v>
      </c>
      <c r="O125" s="12" t="str">
        <f>_xlfn.XLOOKUP(A125,'[1]BASE CONTRACTUAL 2026'!C:C,'[1]BASE CONTRACTUAL 2026'!E:E,)</f>
        <v>https://community.secop.gov.co/Public/Tendering/OpportunityDetail/Index?noticeUID=CO1.NTC.9709393&amp;isFromPublicArea=True&amp;isModal=true&amp;asPopupView=true</v>
      </c>
    </row>
    <row r="126" spans="1:15" ht="63" x14ac:dyDescent="0.25">
      <c r="A126" s="8" t="s">
        <v>130</v>
      </c>
      <c r="B126" s="19" t="str">
        <f>_xlfn.XLOOKUP(A126,'[1]BASE CONTRACTUAL 2026'!C:C,'[1]BASE CONTRACTUAL 2026'!G:G,)</f>
        <v>PRESTAR SERVICIOS DE APOYO A LA GESTIÓN MEDIANTE ACOMPAÑAMIENTO ESPECIALIZADO EN RECORRIDOS TURÍSTICOS Y ATENCIÓN DIRECTA A VISITANTES; CONTRIBUYENDO A LA ACTIVACIÓN TERRITORIAL Y CULTURAL DEL DESTINO BOGOTÁ.</v>
      </c>
      <c r="C126" s="11" t="str">
        <f>_xlfn.XLOOKUP(A126,'[1]BASE CONTRACTUAL 2026'!C:C,'[1]BASE CONTRACTUAL 2026'!W:W,)</f>
        <v>JORGE HERNANDO NARANJO</v>
      </c>
      <c r="D126" s="11" t="s">
        <v>177</v>
      </c>
      <c r="E126" s="9">
        <f>_xlfn.XLOOKUP(A126,'[1]BASE CONTRACTUAL 2026'!C:C,'[1]BASE CONTRACTUAL 2026'!K:K,)</f>
        <v>28050000</v>
      </c>
      <c r="F126" s="9">
        <f>_xlfn.XLOOKUP(A126,'[1]BASE CONTRACTUAL 2026'!C:C,'[1]BASE CONTRACTUAL 2026'!L:L,)</f>
        <v>9350000</v>
      </c>
      <c r="G126" s="9">
        <f t="shared" si="5"/>
        <v>37400000</v>
      </c>
      <c r="H126" s="9">
        <f>SUMIF('[1] CRP'!K:K,A126,'[1] CRP'!AQ:AQ)</f>
        <v>24621667</v>
      </c>
      <c r="I126" s="15">
        <f t="shared" si="7"/>
        <v>0.65833334224598927</v>
      </c>
      <c r="J126" s="9">
        <f t="shared" si="6"/>
        <v>12778333</v>
      </c>
      <c r="K126" s="10">
        <f>_xlfn.XLOOKUP(A126,'[1]BASE CONTRACTUAL 2026'!C:C,'[1]BASE CONTRACTUAL 2026'!P:P,)</f>
        <v>46045</v>
      </c>
      <c r="L126" s="10">
        <f>_xlfn.XLOOKUP(A126,'[1]BASE CONTRACTUAL 2026'!C:C,'[1]BASE CONTRACTUAL 2026'!Q:Q,)</f>
        <v>46224</v>
      </c>
      <c r="M126" s="20">
        <f>_xlfn.XLOOKUP(A126,'[1]BASE CONTRACTUAL 2026'!C:C,'[1]BASE CONTRACTUAL 2026'!R:R,)</f>
        <v>60</v>
      </c>
      <c r="N126" s="10">
        <f>_xlfn.XLOOKUP(A126,'[1]BASE CONTRACTUAL 2026'!C:C,'[1]BASE CONTRACTUAL 2026'!S:S,)</f>
        <v>46287</v>
      </c>
      <c r="O126" s="12" t="str">
        <f>_xlfn.XLOOKUP(A126,'[1]BASE CONTRACTUAL 2026'!C:C,'[1]BASE CONTRACTUAL 2026'!E:E,)</f>
        <v>https://community.secop.gov.co/Public/Tendering/OpportunityDetail/Index?noticeUID=CO1.NTC.9709651&amp;isFromPublicArea=True&amp;isModal=true&amp;asPopupView=true</v>
      </c>
    </row>
    <row r="127" spans="1:15" ht="63" x14ac:dyDescent="0.25">
      <c r="A127" s="8" t="s">
        <v>131</v>
      </c>
      <c r="B127" s="19" t="str">
        <f>_xlfn.XLOOKUP(A127,'[1]BASE CONTRACTUAL 2026'!C:C,'[1]BASE CONTRACTUAL 2026'!G:G,)</f>
        <v>PRESTAR SERVICIOS DE APOYO A LA GESTIÓN A LA SUBDIRECCIÓN DE INTELIGENCIA Y GESTIÓN DE TECNOLOGÍAS DE LA INFORMACIÓN PARA ACOMPAÑAR Y MONITOREAR EL DESARROLLO DE LOS OPERATIVOS DE LEVANTAMIENTO Y VALIDACIÓN DE DATOS EN CAMPO.</v>
      </c>
      <c r="C127" s="11" t="str">
        <f>_xlfn.XLOOKUP(A127,'[1]BASE CONTRACTUAL 2026'!C:C,'[1]BASE CONTRACTUAL 2026'!W:W,)</f>
        <v>OLGA LILIANA FORERO</v>
      </c>
      <c r="D127" s="11" t="s">
        <v>177</v>
      </c>
      <c r="E127" s="9">
        <f>_xlfn.XLOOKUP(A127,'[1]BASE CONTRACTUAL 2026'!C:C,'[1]BASE CONTRACTUAL 2026'!K:K,)</f>
        <v>28110000</v>
      </c>
      <c r="F127" s="9">
        <f>_xlfn.XLOOKUP(A127,'[1]BASE CONTRACTUAL 2026'!C:C,'[1]BASE CONTRACTUAL 2026'!L:L,)</f>
        <v>0</v>
      </c>
      <c r="G127" s="9">
        <f t="shared" si="5"/>
        <v>28110000</v>
      </c>
      <c r="H127" s="9">
        <f>SUMIF('[1] CRP'!K:K,A127,'[1] CRP'!AQ:AQ)</f>
        <v>24205833</v>
      </c>
      <c r="I127" s="15">
        <f t="shared" si="7"/>
        <v>0.86111109925293494</v>
      </c>
      <c r="J127" s="9">
        <f t="shared" si="6"/>
        <v>3904167</v>
      </c>
      <c r="K127" s="10">
        <f>_xlfn.XLOOKUP(A127,'[1]BASE CONTRACTUAL 2026'!C:C,'[1]BASE CONTRACTUAL 2026'!P:P,)</f>
        <v>46048</v>
      </c>
      <c r="L127" s="10">
        <f>_xlfn.XLOOKUP(A127,'[1]BASE CONTRACTUAL 2026'!C:C,'[1]BASE CONTRACTUAL 2026'!Q:Q,)</f>
        <v>46224</v>
      </c>
      <c r="M127" s="20">
        <f>_xlfn.XLOOKUP(A127,'[1]BASE CONTRACTUAL 2026'!C:C,'[1]BASE CONTRACTUAL 2026'!R:R,)</f>
        <v>0</v>
      </c>
      <c r="N127" s="10">
        <f>_xlfn.XLOOKUP(A127,'[1]BASE CONTRACTUAL 2026'!C:C,'[1]BASE CONTRACTUAL 2026'!S:S,)</f>
        <v>46228</v>
      </c>
      <c r="O127" s="12" t="str">
        <f>_xlfn.XLOOKUP(A127,'[1]BASE CONTRACTUAL 2026'!C:C,'[1]BASE CONTRACTUAL 2026'!E:E,)</f>
        <v>https://community.secop.gov.co/Public/Tendering/OpportunityDetail/Index?noticeUID=CO1.NTC.9709950&amp;isFromPublicArea=True&amp;isModal=true&amp;asPopupView=true</v>
      </c>
    </row>
    <row r="128" spans="1:15" ht="78.75" x14ac:dyDescent="0.25">
      <c r="A128" s="8" t="s">
        <v>132</v>
      </c>
      <c r="B128" s="19" t="str">
        <f>_xlfn.XLOOKUP(A128,'[1]BASE CONTRACTUAL 2026'!C:C,'[1]BASE CONTRACTUAL 2026'!G:G,)</f>
        <v>PRESTAR SERVICIOS DE APOYO A LA GESTIÓN A LA SUBDIRECCIÓN DE INTELIGENCIA Y GESTIÓN DE
TECNOLOGÍAS DE LA INFORMACIÓN PARA ACOMPAÑAR Y MONITOREAR EL DESARROLLO DE LOS
OPERATIVOS DE LEVANTAMIENTO Y VALIDACIÓN DE DATOS EN CAMPO</v>
      </c>
      <c r="C128" s="11" t="str">
        <f>_xlfn.XLOOKUP(A128,'[1]BASE CONTRACTUAL 2026'!C:C,'[1]BASE CONTRACTUAL 2026'!W:W,)</f>
        <v>ANDREA PAOLA HERRERA</v>
      </c>
      <c r="D128" s="11" t="s">
        <v>177</v>
      </c>
      <c r="E128" s="9">
        <f>_xlfn.XLOOKUP(A128,'[1]BASE CONTRACTUAL 2026'!C:C,'[1]BASE CONTRACTUAL 2026'!K:K,)</f>
        <v>28110000</v>
      </c>
      <c r="F128" s="9">
        <f>_xlfn.XLOOKUP(A128,'[1]BASE CONTRACTUAL 2026'!C:C,'[1]BASE CONTRACTUAL 2026'!L:L,)</f>
        <v>0</v>
      </c>
      <c r="G128" s="9">
        <f t="shared" si="5"/>
        <v>28110000</v>
      </c>
      <c r="H128" s="9">
        <f>SUMIF('[1] CRP'!K:K,A128,'[1] CRP'!AQ:AQ)</f>
        <v>24205833</v>
      </c>
      <c r="I128" s="15">
        <f t="shared" si="7"/>
        <v>0.86111109925293494</v>
      </c>
      <c r="J128" s="9">
        <f t="shared" si="6"/>
        <v>3904167</v>
      </c>
      <c r="K128" s="10">
        <f>_xlfn.XLOOKUP(A128,'[1]BASE CONTRACTUAL 2026'!C:C,'[1]BASE CONTRACTUAL 2026'!P:P,)</f>
        <v>46048</v>
      </c>
      <c r="L128" s="10">
        <f>_xlfn.XLOOKUP(A128,'[1]BASE CONTRACTUAL 2026'!C:C,'[1]BASE CONTRACTUAL 2026'!Q:Q,)</f>
        <v>46224</v>
      </c>
      <c r="M128" s="20">
        <f>_xlfn.XLOOKUP(A128,'[1]BASE CONTRACTUAL 2026'!C:C,'[1]BASE CONTRACTUAL 2026'!R:R,)</f>
        <v>0</v>
      </c>
      <c r="N128" s="10">
        <f>_xlfn.XLOOKUP(A128,'[1]BASE CONTRACTUAL 2026'!C:C,'[1]BASE CONTRACTUAL 2026'!S:S,)</f>
        <v>46228</v>
      </c>
      <c r="O128" s="12" t="str">
        <f>_xlfn.XLOOKUP(A128,'[1]BASE CONTRACTUAL 2026'!C:C,'[1]BASE CONTRACTUAL 2026'!E:E,)</f>
        <v>https://community.secop.gov.co/Public/Tendering/OpportunityDetail/Index?noticeUID=CO1.NTC.9710992&amp;isFromPublicArea=True&amp;isModal=true&amp;asPopupView=true</v>
      </c>
    </row>
    <row r="129" spans="1:15" ht="94.5" x14ac:dyDescent="0.25">
      <c r="A129" s="8" t="s">
        <v>133</v>
      </c>
      <c r="B129" s="19" t="str">
        <f>_xlfn.XLOOKUP(A129,'[1]BASE CONTRACTUAL 2026'!C:C,'[1]BASE CONTRACTUAL 2026'!G:G,)</f>
        <v>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v>
      </c>
      <c r="C129" s="11" t="str">
        <f>_xlfn.XLOOKUP(A129,'[1]BASE CONTRACTUAL 2026'!C:C,'[1]BASE CONTRACTUAL 2026'!W:W,)</f>
        <v>ANGIE PULGARIN</v>
      </c>
      <c r="D129" s="11" t="s">
        <v>177</v>
      </c>
      <c r="E129" s="9">
        <f>_xlfn.XLOOKUP(A129,'[1]BASE CONTRACTUAL 2026'!C:C,'[1]BASE CONTRACTUAL 2026'!K:K,)</f>
        <v>52440000</v>
      </c>
      <c r="F129" s="9">
        <f>_xlfn.XLOOKUP(A129,'[1]BASE CONTRACTUAL 2026'!C:C,'[1]BASE CONTRACTUAL 2026'!L:L,)</f>
        <v>26220000</v>
      </c>
      <c r="G129" s="9">
        <f t="shared" si="5"/>
        <v>78660000</v>
      </c>
      <c r="H129" s="9">
        <f>SUMIF('[1] CRP'!K:K,A129,'[1] CRP'!AQ:AQ)</f>
        <v>44574000</v>
      </c>
      <c r="I129" s="15">
        <f t="shared" si="7"/>
        <v>0.56666666666666665</v>
      </c>
      <c r="J129" s="9">
        <f t="shared" si="6"/>
        <v>34086000</v>
      </c>
      <c r="K129" s="10">
        <f>_xlfn.XLOOKUP(A129,'[1]BASE CONTRACTUAL 2026'!C:C,'[1]BASE CONTRACTUAL 2026'!P:P,)</f>
        <v>46050</v>
      </c>
      <c r="L129" s="10">
        <f>_xlfn.XLOOKUP(A129,'[1]BASE CONTRACTUAL 2026'!C:C,'[1]BASE CONTRACTUAL 2026'!Q:Q,)</f>
        <v>46228</v>
      </c>
      <c r="M129" s="20">
        <f>_xlfn.XLOOKUP(A129,'[1]BASE CONTRACTUAL 2026'!C:C,'[1]BASE CONTRACTUAL 2026'!R:R,)</f>
        <v>90</v>
      </c>
      <c r="N129" s="10">
        <f>_xlfn.XLOOKUP(A129,'[1]BASE CONTRACTUAL 2026'!C:C,'[1]BASE CONTRACTUAL 2026'!S:S,)</f>
        <v>46322</v>
      </c>
      <c r="O129" s="12" t="str">
        <f>_xlfn.XLOOKUP(A129,'[1]BASE CONTRACTUAL 2026'!C:C,'[1]BASE CONTRACTUAL 2026'!E:E,)</f>
        <v>https://community.secop.gov.co/Public/Tendering/OpportunityDetail/Index?noticeUID=CO1.NTC.9781380&amp;isFromPublicArea=True&amp;isModal=true&amp;asPopupView=true</v>
      </c>
    </row>
    <row r="130" spans="1:15" ht="47.25" x14ac:dyDescent="0.25">
      <c r="A130" s="8" t="s">
        <v>134</v>
      </c>
      <c r="B130" s="19" t="str">
        <f>_xlfn.XLOOKUP(A130,'[1]BASE CONTRACTUAL 2026'!C:C,'[1]BASE CONTRACTUAL 2026'!G:G,)</f>
        <v>PRESTAR LOS SERVICIOS DE ADMINISTRACIÓN; ACTUALIZACIÓN; MONITOREO Y OPTIMIZACIÓN DE LAS PLATAFORMAS TECNOLÓGICAS EN LA NUBE QUE SOPORTAN LA OPERACIÓN DEL INSTITUTO DISTRITAL DE TURISMO.</v>
      </c>
      <c r="C130" s="11" t="str">
        <f>_xlfn.XLOOKUP(A130,'[1]BASE CONTRACTUAL 2026'!C:C,'[1]BASE CONTRACTUAL 2026'!W:W,)</f>
        <v>YAMILE ANDREA CEPEDA</v>
      </c>
      <c r="D130" s="11" t="s">
        <v>177</v>
      </c>
      <c r="E130" s="9">
        <f>_xlfn.XLOOKUP(A130,'[1]BASE CONTRACTUAL 2026'!C:C,'[1]BASE CONTRACTUAL 2026'!K:K,)</f>
        <v>49680000</v>
      </c>
      <c r="F130" s="9">
        <f>_xlfn.XLOOKUP(A130,'[1]BASE CONTRACTUAL 2026'!C:C,'[1]BASE CONTRACTUAL 2026'!L:L,)</f>
        <v>24840000</v>
      </c>
      <c r="G130" s="9">
        <f t="shared" si="5"/>
        <v>74520000</v>
      </c>
      <c r="H130" s="9">
        <f>SUMIF('[1] CRP'!K:K,A130,'[1] CRP'!AQ:AQ)</f>
        <v>42504000</v>
      </c>
      <c r="I130" s="15">
        <f t="shared" si="7"/>
        <v>0.57037037037037042</v>
      </c>
      <c r="J130" s="9">
        <f t="shared" si="6"/>
        <v>32016000</v>
      </c>
      <c r="K130" s="10">
        <f>_xlfn.XLOOKUP(A130,'[1]BASE CONTRACTUAL 2026'!C:C,'[1]BASE CONTRACTUAL 2026'!P:P,)</f>
        <v>46049</v>
      </c>
      <c r="L130" s="10">
        <f>_xlfn.XLOOKUP(A130,'[1]BASE CONTRACTUAL 2026'!C:C,'[1]BASE CONTRACTUAL 2026'!Q:Q,)</f>
        <v>46228</v>
      </c>
      <c r="M130" s="20">
        <f>_xlfn.XLOOKUP(A130,'[1]BASE CONTRACTUAL 2026'!C:C,'[1]BASE CONTRACTUAL 2026'!R:R,)</f>
        <v>90</v>
      </c>
      <c r="N130" s="10">
        <f>_xlfn.XLOOKUP(A130,'[1]BASE CONTRACTUAL 2026'!C:C,'[1]BASE CONTRACTUAL 2026'!S:S,)</f>
        <v>46321</v>
      </c>
      <c r="O130" s="12" t="str">
        <f>_xlfn.XLOOKUP(A130,'[1]BASE CONTRACTUAL 2026'!C:C,'[1]BASE CONTRACTUAL 2026'!E:E,)</f>
        <v>https://community.secop.gov.co/Public/Tendering/OpportunityDetail/Index?noticeUID=CO1.NTC.9781613&amp;isFromPublicArea=True&amp;isModal=true&amp;asPopupView=true</v>
      </c>
    </row>
    <row r="131" spans="1:15" ht="63" x14ac:dyDescent="0.25">
      <c r="A131" s="8" t="s">
        <v>135</v>
      </c>
      <c r="B131" s="19" t="str">
        <f>_xlfn.XLOOKUP(A131,'[1]BASE CONTRACTUAL 2026'!C:C,'[1]BASE CONTRACTUAL 2026'!G:G,)</f>
        <v>PRESTAR SERVICIOS DE APOYO A LA GESTIÓN A LA SUBDIRECCIÓN DE INTELIGENCIA Y GESTIÓN DE TECNOLOGÍAS DE LA INFORMACIÓN PARA ACOMPAÑAR Y MONITOREAR EL DESARROLLO DE LOS OPERATIVOS DE LEVANTAMIENTO Y VALIDACIÓN DE DATOS EN CAMPO.</v>
      </c>
      <c r="C131" s="11" t="str">
        <f>_xlfn.XLOOKUP(A131,'[1]BASE CONTRACTUAL 2026'!C:C,'[1]BASE CONTRACTUAL 2026'!W:W,)</f>
        <v>DIANA MARITZA RUIZ</v>
      </c>
      <c r="D131" s="11" t="s">
        <v>177</v>
      </c>
      <c r="E131" s="9">
        <f>_xlfn.XLOOKUP(A131,'[1]BASE CONTRACTUAL 2026'!C:C,'[1]BASE CONTRACTUAL 2026'!K:K,)</f>
        <v>28110000</v>
      </c>
      <c r="F131" s="9">
        <f>_xlfn.XLOOKUP(A131,'[1]BASE CONTRACTUAL 2026'!C:C,'[1]BASE CONTRACTUAL 2026'!L:L,)</f>
        <v>0</v>
      </c>
      <c r="G131" s="9">
        <f t="shared" si="5"/>
        <v>28110000</v>
      </c>
      <c r="H131" s="9">
        <f>SUMIF('[1] CRP'!K:K,A131,'[1] CRP'!AQ:AQ)</f>
        <v>24049667</v>
      </c>
      <c r="I131" s="15">
        <f t="shared" si="7"/>
        <v>0.85555556741373173</v>
      </c>
      <c r="J131" s="9">
        <f t="shared" si="6"/>
        <v>4060333</v>
      </c>
      <c r="K131" s="10">
        <f>_xlfn.XLOOKUP(A131,'[1]BASE CONTRACTUAL 2026'!C:C,'[1]BASE CONTRACTUAL 2026'!P:P,)</f>
        <v>46049</v>
      </c>
      <c r="L131" s="10">
        <f>_xlfn.XLOOKUP(A131,'[1]BASE CONTRACTUAL 2026'!C:C,'[1]BASE CONTRACTUAL 2026'!Q:Q,)</f>
        <v>46224</v>
      </c>
      <c r="M131" s="20">
        <f>_xlfn.XLOOKUP(A131,'[1]BASE CONTRACTUAL 2026'!C:C,'[1]BASE CONTRACTUAL 2026'!R:R,)</f>
        <v>0</v>
      </c>
      <c r="N131" s="10">
        <f>_xlfn.XLOOKUP(A131,'[1]BASE CONTRACTUAL 2026'!C:C,'[1]BASE CONTRACTUAL 2026'!S:S,)</f>
        <v>46229</v>
      </c>
      <c r="O131" s="12" t="str">
        <f>_xlfn.XLOOKUP(A131,'[1]BASE CONTRACTUAL 2026'!C:C,'[1]BASE CONTRACTUAL 2026'!E:E,)</f>
        <v>https://community.secop.gov.co/Public/Tendering/OpportunityDetail/Index?noticeUID=CO1.NTC.9710833&amp;isFromPublicArea=True&amp;isModal=true&amp;asPopupView=true</v>
      </c>
    </row>
    <row r="132" spans="1:15" ht="78.75" x14ac:dyDescent="0.25">
      <c r="A132" s="8" t="s">
        <v>136</v>
      </c>
      <c r="B132" s="19" t="str">
        <f>_xlfn.XLOOKUP(A132,'[1]BASE CONTRACTUAL 2026'!C:C,'[1]BASE CONTRACTUAL 2026'!G:G,)</f>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
      <c r="C132" s="11" t="str">
        <f>_xlfn.XLOOKUP(A132,'[1]BASE CONTRACTUAL 2026'!C:C,'[1]BASE CONTRACTUAL 2026'!W:W,)</f>
        <v>DIANA ESTEFANIA SUÁREZ VARGAS</v>
      </c>
      <c r="D132" s="11" t="s">
        <v>177</v>
      </c>
      <c r="E132" s="9">
        <f>_xlfn.XLOOKUP(A132,'[1]BASE CONTRACTUAL 2026'!C:C,'[1]BASE CONTRACTUAL 2026'!K:K,)</f>
        <v>17400000</v>
      </c>
      <c r="F132" s="9">
        <f>_xlfn.XLOOKUP(A132,'[1]BASE CONTRACTUAL 2026'!C:C,'[1]BASE CONTRACTUAL 2026'!L:L,)</f>
        <v>0</v>
      </c>
      <c r="G132" s="9">
        <f t="shared" ref="G132:G190" si="8">E132+F132</f>
        <v>17400000</v>
      </c>
      <c r="H132" s="9">
        <f>SUMIF('[1] CRP'!K:K,A132,'[1] CRP'!AQ:AQ)</f>
        <v>14693333</v>
      </c>
      <c r="I132" s="15">
        <f t="shared" si="7"/>
        <v>0.8444444252873563</v>
      </c>
      <c r="J132" s="9">
        <f t="shared" ref="J132:J190" si="9">G132-H132</f>
        <v>2706667</v>
      </c>
      <c r="K132" s="10">
        <f>_xlfn.XLOOKUP(A132,'[1]BASE CONTRACTUAL 2026'!C:C,'[1]BASE CONTRACTUAL 2026'!P:P,)</f>
        <v>46051</v>
      </c>
      <c r="L132" s="10">
        <f>_xlfn.XLOOKUP(A132,'[1]BASE CONTRACTUAL 2026'!C:C,'[1]BASE CONTRACTUAL 2026'!Q:Q,)</f>
        <v>46224</v>
      </c>
      <c r="M132" s="20">
        <f>_xlfn.XLOOKUP(A132,'[1]BASE CONTRACTUAL 2026'!C:C,'[1]BASE CONTRACTUAL 2026'!R:R,)</f>
        <v>0</v>
      </c>
      <c r="N132" s="10">
        <f>_xlfn.XLOOKUP(A132,'[1]BASE CONTRACTUAL 2026'!C:C,'[1]BASE CONTRACTUAL 2026'!S:S,)</f>
        <v>46231</v>
      </c>
      <c r="O132" s="12" t="str">
        <f>_xlfn.XLOOKUP(A132,'[1]BASE CONTRACTUAL 2026'!C:C,'[1]BASE CONTRACTUAL 2026'!E:E,)</f>
        <v>https://community.secop.gov.co/Public/Tendering/OpportunityDetail/Index?noticeUID=CO1.NTC.9710227&amp;isFromPublicArea=True&amp;isModal=true&amp;asPopupView=true</v>
      </c>
    </row>
    <row r="133" spans="1:15" ht="78.75" x14ac:dyDescent="0.25">
      <c r="A133" s="8" t="s">
        <v>137</v>
      </c>
      <c r="B133" s="19" t="str">
        <f>_xlfn.XLOOKUP(A133,'[1]BASE CONTRACTUAL 2026'!C:C,'[1]BASE CONTRACTUAL 2026'!G:G,)</f>
        <v>PRESTAR SERVICIOS DE APOYO EN LA SUBDIRECCIÓN DE INTELIGENCIA Y GESTIÓN DE TECNOLOGÍAS DE LA INFORMACIÓN PARA REALIZAR LABORES DE ENCUESTADOR EN LOS ESCENARIOS O PUNTOS ASIGNADOS;
CONFORME A LOS REQUERIMIENTOS Y LINEAMIENTOS TÉCNICOS DEFINIDOS POR EL ÁREA.</v>
      </c>
      <c r="C133" s="11" t="str">
        <f>_xlfn.XLOOKUP(A133,'[1]BASE CONTRACTUAL 2026'!C:C,'[1]BASE CONTRACTUAL 2026'!W:W,)</f>
        <v>KAREN JULIETH BARRERA RODRÍGUEZ</v>
      </c>
      <c r="D133" s="11" t="s">
        <v>177</v>
      </c>
      <c r="E133" s="9">
        <f>_xlfn.XLOOKUP(A133,'[1]BASE CONTRACTUAL 2026'!C:C,'[1]BASE CONTRACTUAL 2026'!K:K,)</f>
        <v>15972000</v>
      </c>
      <c r="F133" s="9">
        <f>_xlfn.XLOOKUP(A133,'[1]BASE CONTRACTUAL 2026'!C:C,'[1]BASE CONTRACTUAL 2026'!L:L,)</f>
        <v>0</v>
      </c>
      <c r="G133" s="9">
        <f t="shared" si="8"/>
        <v>15972000</v>
      </c>
      <c r="H133" s="9">
        <f>SUMIF('[1] CRP'!K:K,A133,'[1] CRP'!AQ:AQ)</f>
        <v>13576200</v>
      </c>
      <c r="I133" s="15">
        <f t="shared" si="7"/>
        <v>0.85</v>
      </c>
      <c r="J133" s="9">
        <f t="shared" si="9"/>
        <v>2395800</v>
      </c>
      <c r="K133" s="10">
        <f>_xlfn.XLOOKUP(A133,'[1]BASE CONTRACTUAL 2026'!C:C,'[1]BASE CONTRACTUAL 2026'!P:P,)</f>
        <v>46050</v>
      </c>
      <c r="L133" s="10">
        <f>_xlfn.XLOOKUP(A133,'[1]BASE CONTRACTUAL 2026'!C:C,'[1]BASE CONTRACTUAL 2026'!Q:Q,)</f>
        <v>46225</v>
      </c>
      <c r="M133" s="20">
        <f>_xlfn.XLOOKUP(A133,'[1]BASE CONTRACTUAL 2026'!C:C,'[1]BASE CONTRACTUAL 2026'!R:R,)</f>
        <v>0</v>
      </c>
      <c r="N133" s="10">
        <f>_xlfn.XLOOKUP(A133,'[1]BASE CONTRACTUAL 2026'!C:C,'[1]BASE CONTRACTUAL 2026'!S:S,)</f>
        <v>46230</v>
      </c>
      <c r="O133" s="12" t="str">
        <f>_xlfn.XLOOKUP(A133,'[1]BASE CONTRACTUAL 2026'!C:C,'[1]BASE CONTRACTUAL 2026'!E:E,)</f>
        <v>https://community.secop.gov.co/Public/Tendering/OpportunityDetail/Index?noticeUID=CO1.NTC.9741881&amp;isFromPublicArea=True&amp;isModal=true&amp;asPopupView=true</v>
      </c>
    </row>
    <row r="134" spans="1:15" ht="110.25" x14ac:dyDescent="0.25">
      <c r="A134" s="8" t="s">
        <v>138</v>
      </c>
      <c r="B134" s="19" t="str">
        <f>_xlfn.XLOOKUP(A134,'[1]BASE CONTRACTUAL 2026'!C:C,'[1]BASE CONTRACTUAL 2026'!G:G,)</f>
        <v>PRESTAR SERVICIOS PROFESIONALES JURÍDICOS AL IDT; ORIENTADOS A BRINDAR ACOMPAÑAMIENTO EN
LOS DIFERENTES PROCESOS PRECONTRACTRUALES; CONTRACTUALES Y POS CONTRACTUALES; ASÍ COMO
LA ATENCIÓN DE REQUERIMIENTOS DE INFORMACIÓN DE ENTES DE CONTROL; CONCEJO Y DE LA
CIUDADANÍA</v>
      </c>
      <c r="C134" s="11" t="str">
        <f>_xlfn.XLOOKUP(A134,'[1]BASE CONTRACTUAL 2026'!C:C,'[1]BASE CONTRACTUAL 2026'!W:W,)</f>
        <v>NATALIA MATILDE ALVARADO OLAYA</v>
      </c>
      <c r="D134" s="11" t="s">
        <v>177</v>
      </c>
      <c r="E134" s="9">
        <f>_xlfn.XLOOKUP(A134,'[1]BASE CONTRACTUAL 2026'!C:C,'[1]BASE CONTRACTUAL 2026'!K:K,)</f>
        <v>29963994</v>
      </c>
      <c r="F134" s="9">
        <f>_xlfn.XLOOKUP(A134,'[1]BASE CONTRACTUAL 2026'!C:C,'[1]BASE CONTRACTUAL 2026'!L:L,)</f>
        <v>0</v>
      </c>
      <c r="G134" s="9">
        <f t="shared" si="8"/>
        <v>29963994</v>
      </c>
      <c r="H134" s="9">
        <f>SUMIF('[1] CRP'!K:K,A134,'[1] CRP'!AQ:AQ)</f>
        <v>25635862</v>
      </c>
      <c r="I134" s="15">
        <f t="shared" si="7"/>
        <v>0.85555557112980329</v>
      </c>
      <c r="J134" s="9">
        <f t="shared" si="9"/>
        <v>4328132</v>
      </c>
      <c r="K134" s="10">
        <f>_xlfn.XLOOKUP(A134,'[1]BASE CONTRACTUAL 2026'!C:C,'[1]BASE CONTRACTUAL 2026'!P:P,)</f>
        <v>46049</v>
      </c>
      <c r="L134" s="10">
        <f>_xlfn.XLOOKUP(A134,'[1]BASE CONTRACTUAL 2026'!C:C,'[1]BASE CONTRACTUAL 2026'!Q:Q,)</f>
        <v>46234</v>
      </c>
      <c r="M134" s="20">
        <f>_xlfn.XLOOKUP(A134,'[1]BASE CONTRACTUAL 2026'!C:C,'[1]BASE CONTRACTUAL 2026'!R:R,)</f>
        <v>0</v>
      </c>
      <c r="N134" s="10">
        <f>_xlfn.XLOOKUP(A134,'[1]BASE CONTRACTUAL 2026'!C:C,'[1]BASE CONTRACTUAL 2026'!S:S,)</f>
        <v>46229</v>
      </c>
      <c r="O134" s="12" t="str">
        <f>_xlfn.XLOOKUP(A134,'[1]BASE CONTRACTUAL 2026'!C:C,'[1]BASE CONTRACTUAL 2026'!E:E,)</f>
        <v>https://community.secop.gov.co/Public/Tendering/OpportunityDetail/Index?noticeUID=CO1.NTC.9730582&amp;isFromPublicArea=True&amp;isModal=true&amp;asPopupView=true</v>
      </c>
    </row>
    <row r="135" spans="1:15" ht="78.75" x14ac:dyDescent="0.25">
      <c r="A135" s="8" t="s">
        <v>139</v>
      </c>
      <c r="B135" s="19" t="str">
        <f>_xlfn.XLOOKUP(A135,'[1]BASE CONTRACTUAL 2026'!C:C,'[1]BASE CONTRACTUAL 2026'!G:G,)</f>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
      <c r="C135" s="11" t="str">
        <f>_xlfn.XLOOKUP(A135,'[1]BASE CONTRACTUAL 2026'!C:C,'[1]BASE CONTRACTUAL 2026'!W:W,)</f>
        <v>MAIDA CECILIA ASIS UCHESE</v>
      </c>
      <c r="D135" s="11" t="s">
        <v>177</v>
      </c>
      <c r="E135" s="9">
        <f>_xlfn.XLOOKUP(A135,'[1]BASE CONTRACTUAL 2026'!C:C,'[1]BASE CONTRACTUAL 2026'!K:K,)</f>
        <v>17400000</v>
      </c>
      <c r="F135" s="9">
        <f>_xlfn.XLOOKUP(A135,'[1]BASE CONTRACTUAL 2026'!C:C,'[1]BASE CONTRACTUAL 2026'!L:L,)</f>
        <v>0</v>
      </c>
      <c r="G135" s="9">
        <f t="shared" si="8"/>
        <v>17400000</v>
      </c>
      <c r="H135" s="9">
        <f>SUMIF('[1] CRP'!K:K,A135,'[1] CRP'!AQ:AQ)</f>
        <v>14790000</v>
      </c>
      <c r="I135" s="15">
        <f t="shared" si="7"/>
        <v>0.85</v>
      </c>
      <c r="J135" s="9">
        <f t="shared" si="9"/>
        <v>2610000</v>
      </c>
      <c r="K135" s="10">
        <f>_xlfn.XLOOKUP(A135,'[1]BASE CONTRACTUAL 2026'!C:C,'[1]BASE CONTRACTUAL 2026'!P:P,)</f>
        <v>46050</v>
      </c>
      <c r="L135" s="10">
        <f>_xlfn.XLOOKUP(A135,'[1]BASE CONTRACTUAL 2026'!C:C,'[1]BASE CONTRACTUAL 2026'!Q:Q,)</f>
        <v>46228</v>
      </c>
      <c r="M135" s="20">
        <f>_xlfn.XLOOKUP(A135,'[1]BASE CONTRACTUAL 2026'!C:C,'[1]BASE CONTRACTUAL 2026'!R:R,)</f>
        <v>0</v>
      </c>
      <c r="N135" s="10">
        <f>_xlfn.XLOOKUP(A135,'[1]BASE CONTRACTUAL 2026'!C:C,'[1]BASE CONTRACTUAL 2026'!S:S,)</f>
        <v>46230</v>
      </c>
      <c r="O135" s="12" t="str">
        <f>_xlfn.XLOOKUP(A135,'[1]BASE CONTRACTUAL 2026'!C:C,'[1]BASE CONTRACTUAL 2026'!E:E,)</f>
        <v>https://community.secop.gov.co/Public/Tendering/OpportunityDetail/Index?noticeUID=CO1.NTC.9809178&amp;isFromPublicArea=True&amp;isModal=true&amp;asPopupView=true</v>
      </c>
    </row>
    <row r="136" spans="1:15" ht="78.75" x14ac:dyDescent="0.25">
      <c r="A136" s="8" t="s">
        <v>140</v>
      </c>
      <c r="B136" s="19" t="str">
        <f>_xlfn.XLOOKUP(A136,'[1]BASE CONTRACTUAL 2026'!C:C,'[1]BASE CONTRACTUAL 2026'!G:G,)</f>
        <v>PRESTAR SERVICIOS PROFESIONALES EN LA SUBDIRECCIÓN DE MERCADEO PARA LA GESTIÓN TURÍSTICA EN
CANALES FÍSICOS Y DIGITALES DE LA RED DE INFORMACIÓN TURÍSTICA Y EN ESPACIOS PROMOCIONALES;
ORIENTADOS A MEJORAR LOS INDICADORES DE SATISFACCIÓN DEL VISITANTE.</v>
      </c>
      <c r="C136" s="11" t="str">
        <f>_xlfn.XLOOKUP(A136,'[1]BASE CONTRACTUAL 2026'!C:C,'[1]BASE CONTRACTUAL 2026'!W:W,)</f>
        <v>LISBETH DANITZA TRIANA TRIANA</v>
      </c>
      <c r="D136" s="11" t="s">
        <v>177</v>
      </c>
      <c r="E136" s="9">
        <f>_xlfn.XLOOKUP(A136,'[1]BASE CONTRACTUAL 2026'!C:C,'[1]BASE CONTRACTUAL 2026'!K:K,)</f>
        <v>22200000</v>
      </c>
      <c r="F136" s="9">
        <f>_xlfn.XLOOKUP(A136,'[1]BASE CONTRACTUAL 2026'!C:C,'[1]BASE CONTRACTUAL 2026'!L:L,)</f>
        <v>7400000</v>
      </c>
      <c r="G136" s="9">
        <f t="shared" si="8"/>
        <v>29600000</v>
      </c>
      <c r="H136" s="9">
        <f>SUMIF('[1] CRP'!K:K,A136,'[1] CRP'!AQ:AQ)</f>
        <v>18870000</v>
      </c>
      <c r="I136" s="15">
        <f t="shared" si="7"/>
        <v>0.63749999999999996</v>
      </c>
      <c r="J136" s="9">
        <f t="shared" si="9"/>
        <v>10730000</v>
      </c>
      <c r="K136" s="10">
        <f>_xlfn.XLOOKUP(A136,'[1]BASE CONTRACTUAL 2026'!C:C,'[1]BASE CONTRACTUAL 2026'!P:P,)</f>
        <v>46050</v>
      </c>
      <c r="L136" s="10">
        <f>_xlfn.XLOOKUP(A136,'[1]BASE CONTRACTUAL 2026'!C:C,'[1]BASE CONTRACTUAL 2026'!Q:Q,)</f>
        <v>46234</v>
      </c>
      <c r="M136" s="20">
        <f>_xlfn.XLOOKUP(A136,'[1]BASE CONTRACTUAL 2026'!C:C,'[1]BASE CONTRACTUAL 2026'!R:R,)</f>
        <v>60</v>
      </c>
      <c r="N136" s="10">
        <f>_xlfn.XLOOKUP(A136,'[1]BASE CONTRACTUAL 2026'!C:C,'[1]BASE CONTRACTUAL 2026'!S:S,)</f>
        <v>46292</v>
      </c>
      <c r="O136" s="12" t="str">
        <f>_xlfn.XLOOKUP(A136,'[1]BASE CONTRACTUAL 2026'!C:C,'[1]BASE CONTRACTUAL 2026'!E:E,)</f>
        <v>https://community.secop.gov.co/Public/Tendering/OpportunityDetail/Index?noticeUID=CO1.NTC.9813477&amp;isFromPublicArea=True&amp;isModal=true&amp;asPopupView=true</v>
      </c>
    </row>
    <row r="137" spans="1:15" ht="63" x14ac:dyDescent="0.25">
      <c r="A137" s="8" t="s">
        <v>141</v>
      </c>
      <c r="B137" s="19" t="str">
        <f>_xlfn.XLOOKUP(A137,'[1]BASE CONTRACTUAL 2026'!C:C,'[1]BASE CONTRACTUAL 2026'!G:G,)</f>
        <v>PRESTAR SERVICIOS DE APOYO A LA GESTIÓN PARA LA ENTREGA PERSONALIZADA DE INFORMACIÓN TURÍSTICA EN LOS DIFERENTES PUNTOS DE ATENCIÓN DE LA RED DE INFORMACIÓN TURÍSTICA; FAVORECIENDO LA SATISFACCIÓN DE TURISTAS Y RESIDENTES.</v>
      </c>
      <c r="C137" s="11" t="str">
        <f>_xlfn.XLOOKUP(A137,'[1]BASE CONTRACTUAL 2026'!C:C,'[1]BASE CONTRACTUAL 2026'!W:W,)</f>
        <v>JAIRO ALONSO ROMERO VELASCO</v>
      </c>
      <c r="D137" s="11" t="s">
        <v>177</v>
      </c>
      <c r="E137" s="9">
        <f>_xlfn.XLOOKUP(A137,'[1]BASE CONTRACTUAL 2026'!C:C,'[1]BASE CONTRACTUAL 2026'!K:K,)</f>
        <v>22200000</v>
      </c>
      <c r="F137" s="9">
        <f>_xlfn.XLOOKUP(A137,'[1]BASE CONTRACTUAL 2026'!C:C,'[1]BASE CONTRACTUAL 2026'!L:L,)</f>
        <v>7400000</v>
      </c>
      <c r="G137" s="9">
        <f t="shared" si="8"/>
        <v>29600000</v>
      </c>
      <c r="H137" s="9">
        <f>SUMIF('[1] CRP'!K:K,A137,'[1] CRP'!AQ:AQ)</f>
        <v>19116667</v>
      </c>
      <c r="I137" s="15">
        <f t="shared" si="7"/>
        <v>0.64583334459459463</v>
      </c>
      <c r="J137" s="9">
        <f t="shared" si="9"/>
        <v>10483333</v>
      </c>
      <c r="K137" s="10">
        <f>_xlfn.XLOOKUP(A137,'[1]BASE CONTRACTUAL 2026'!C:C,'[1]BASE CONTRACTUAL 2026'!P:P,)</f>
        <v>46048</v>
      </c>
      <c r="L137" s="10">
        <f>_xlfn.XLOOKUP(A137,'[1]BASE CONTRACTUAL 2026'!C:C,'[1]BASE CONTRACTUAL 2026'!Q:Q,)</f>
        <v>46225</v>
      </c>
      <c r="M137" s="20">
        <f>_xlfn.XLOOKUP(A137,'[1]BASE CONTRACTUAL 2026'!C:C,'[1]BASE CONTRACTUAL 2026'!R:R,)</f>
        <v>60</v>
      </c>
      <c r="N137" s="10">
        <f>_xlfn.XLOOKUP(A137,'[1]BASE CONTRACTUAL 2026'!C:C,'[1]BASE CONTRACTUAL 2026'!S:S,)</f>
        <v>46290</v>
      </c>
      <c r="O137" s="12" t="str">
        <f>_xlfn.XLOOKUP(A137,'[1]BASE CONTRACTUAL 2026'!C:C,'[1]BASE CONTRACTUAL 2026'!E:E,)</f>
        <v>https://community.secop.gov.co/Public/Tendering/OpportunityDetail/Index?noticeUID=CO1.NTC.9725155&amp;isFromPublicArea=True&amp;isModal=true&amp;asPopupView=true</v>
      </c>
    </row>
    <row r="138" spans="1:15" ht="94.5" x14ac:dyDescent="0.25">
      <c r="A138" s="8" t="s">
        <v>142</v>
      </c>
      <c r="B138" s="19" t="str">
        <f>_xlfn.XLOOKUP(A138,'[1]BASE CONTRACTUAL 2026'!C:C,'[1]BASE CONTRACTUAL 2026'!G:G,)</f>
        <v>PRESTAR SERVICIOS PROFESIONALES JURÍDICOS AL IDT; ORIENTADOS A LA REVISIÓN Y ACOMPAÑAMIENTO
EN LOS PROCESOS PRECONTRACTRUALES; CONTRACTUALES Y POS CONTRACRUALES; ASÍ COMO LA
ATENCIÓN DE REQUERIMIENTOS ASOCIADOS A AUDITORÍAS INTERNAS Y EXTERNAS DEL IDT</v>
      </c>
      <c r="C138" s="11" t="str">
        <f>_xlfn.XLOOKUP(A138,'[1]BASE CONTRACTUAL 2026'!C:C,'[1]BASE CONTRACTUAL 2026'!W:W,)</f>
        <v>JHON ALEXANDER PARADA VIZCAINO</v>
      </c>
      <c r="D138" s="11" t="s">
        <v>177</v>
      </c>
      <c r="E138" s="9">
        <f>_xlfn.XLOOKUP(A138,'[1]BASE CONTRACTUAL 2026'!C:C,'[1]BASE CONTRACTUAL 2026'!K:K,)</f>
        <v>30000000</v>
      </c>
      <c r="F138" s="9">
        <f>_xlfn.XLOOKUP(A138,'[1]BASE CONTRACTUAL 2026'!C:C,'[1]BASE CONTRACTUAL 2026'!L:L,)</f>
        <v>0</v>
      </c>
      <c r="G138" s="9">
        <f t="shared" si="8"/>
        <v>30000000</v>
      </c>
      <c r="H138" s="9">
        <f>SUMIF('[1] CRP'!K:K,A138,'[1] CRP'!AQ:AQ)</f>
        <v>25333333</v>
      </c>
      <c r="I138" s="15">
        <f t="shared" si="7"/>
        <v>0.8444444333333333</v>
      </c>
      <c r="J138" s="9">
        <f t="shared" si="9"/>
        <v>4666667</v>
      </c>
      <c r="K138" s="10">
        <f>_xlfn.XLOOKUP(A138,'[1]BASE CONTRACTUAL 2026'!C:C,'[1]BASE CONTRACTUAL 2026'!P:P,)</f>
        <v>46051</v>
      </c>
      <c r="L138" s="10">
        <f>_xlfn.XLOOKUP(A138,'[1]BASE CONTRACTUAL 2026'!C:C,'[1]BASE CONTRACTUAL 2026'!Q:Q,)</f>
        <v>46234</v>
      </c>
      <c r="M138" s="20">
        <f>_xlfn.XLOOKUP(A138,'[1]BASE CONTRACTUAL 2026'!C:C,'[1]BASE CONTRACTUAL 2026'!R:R,)</f>
        <v>0</v>
      </c>
      <c r="N138" s="10">
        <f>_xlfn.XLOOKUP(A138,'[1]BASE CONTRACTUAL 2026'!C:C,'[1]BASE CONTRACTUAL 2026'!S:S,)</f>
        <v>46231</v>
      </c>
      <c r="O138" s="12" t="str">
        <f>_xlfn.XLOOKUP(A138,'[1]BASE CONTRACTUAL 2026'!C:C,'[1]BASE CONTRACTUAL 2026'!E:E,)</f>
        <v>https://community.secop.gov.co/Public/Tendering/OpportunityDetail/Index?noticeUID=CO1.NTC.9824033&amp;isFromPublicArea=True&amp;isModal=true&amp;asPopupView=true</v>
      </c>
    </row>
    <row r="139" spans="1:15" ht="94.5" x14ac:dyDescent="0.25">
      <c r="A139" s="8" t="s">
        <v>143</v>
      </c>
      <c r="B139" s="19" t="str">
        <f>_xlfn.XLOOKUP(A139,'[1]BASE CONTRACTUAL 2026'!C:C,'[1]BASE CONTRACTUAL 2026'!G:G,)</f>
        <v>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v>
      </c>
      <c r="C139" s="11" t="str">
        <f>_xlfn.XLOOKUP(A139,'[1]BASE CONTRACTUAL 2026'!C:C,'[1]BASE CONTRACTUAL 2026'!W:W,)</f>
        <v>JUAN DAVID OSTOS OVALLE</v>
      </c>
      <c r="D139" s="11" t="s">
        <v>177</v>
      </c>
      <c r="E139" s="9">
        <f>_xlfn.XLOOKUP(A139,'[1]BASE CONTRACTUAL 2026'!C:C,'[1]BASE CONTRACTUAL 2026'!K:K,)</f>
        <v>19800000</v>
      </c>
      <c r="F139" s="9">
        <f>_xlfn.XLOOKUP(A139,'[1]BASE CONTRACTUAL 2026'!C:C,'[1]BASE CONTRACTUAL 2026'!L:L,)</f>
        <v>6600000</v>
      </c>
      <c r="G139" s="9">
        <f t="shared" si="8"/>
        <v>26400000</v>
      </c>
      <c r="H139" s="9">
        <f>SUMIF('[1] CRP'!K:K,A139,'[1] CRP'!AQ:AQ)</f>
        <v>16830000</v>
      </c>
      <c r="I139" s="15">
        <f t="shared" si="7"/>
        <v>0.63749999999999996</v>
      </c>
      <c r="J139" s="9">
        <f t="shared" si="9"/>
        <v>9570000</v>
      </c>
      <c r="K139" s="10">
        <f>_xlfn.XLOOKUP(A139,'[1]BASE CONTRACTUAL 2026'!C:C,'[1]BASE CONTRACTUAL 2026'!P:P,)</f>
        <v>46050</v>
      </c>
      <c r="L139" s="10">
        <f>_xlfn.XLOOKUP(A139,'[1]BASE CONTRACTUAL 2026'!C:C,'[1]BASE CONTRACTUAL 2026'!Q:Q,)</f>
        <v>46234</v>
      </c>
      <c r="M139" s="20">
        <f>_xlfn.XLOOKUP(A139,'[1]BASE CONTRACTUAL 2026'!C:C,'[1]BASE CONTRACTUAL 2026'!R:R,)</f>
        <v>60</v>
      </c>
      <c r="N139" s="10">
        <f>_xlfn.XLOOKUP(A139,'[1]BASE CONTRACTUAL 2026'!C:C,'[1]BASE CONTRACTUAL 2026'!S:S,)</f>
        <v>46292</v>
      </c>
      <c r="O139" s="12" t="str">
        <f>_xlfn.XLOOKUP(A139,'[1]BASE CONTRACTUAL 2026'!C:C,'[1]BASE CONTRACTUAL 2026'!E:E,)</f>
        <v>https://community.secop.gov.co/Public/Tendering/OpportunityDetail/Index?noticeUID=CO1.NTC.9825218&amp;isFromPublicArea=True&amp;isModal=true&amp;asPopupView=true</v>
      </c>
    </row>
    <row r="140" spans="1:15" ht="94.5" x14ac:dyDescent="0.25">
      <c r="A140" s="8" t="s">
        <v>144</v>
      </c>
      <c r="B140" s="19" t="str">
        <f>_xlfn.XLOOKUP(A140,'[1]BASE CONTRACTUAL 2026'!C:C,'[1]BASE CONTRACTUAL 2026'!G:G,)</f>
        <v>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v>
      </c>
      <c r="C140" s="11" t="str">
        <f>_xlfn.XLOOKUP(A140,'[1]BASE CONTRACTUAL 2026'!C:C,'[1]BASE CONTRACTUAL 2026'!W:W,)</f>
        <v>JESSICA ALGARRA TOVAR</v>
      </c>
      <c r="D140" s="11" t="s">
        <v>177</v>
      </c>
      <c r="E140" s="9">
        <f>_xlfn.XLOOKUP(A140,'[1]BASE CONTRACTUAL 2026'!C:C,'[1]BASE CONTRACTUAL 2026'!K:K,)</f>
        <v>48000000</v>
      </c>
      <c r="F140" s="9">
        <f>_xlfn.XLOOKUP(A140,'[1]BASE CONTRACTUAL 2026'!C:C,'[1]BASE CONTRACTUAL 2026'!L:L,)</f>
        <v>0</v>
      </c>
      <c r="G140" s="9">
        <f t="shared" si="8"/>
        <v>48000000</v>
      </c>
      <c r="H140" s="9">
        <f>SUMIF('[1] CRP'!K:K,A140,'[1] CRP'!AQ:AQ)</f>
        <v>40533333</v>
      </c>
      <c r="I140" s="15">
        <f t="shared" si="7"/>
        <v>0.84444443749999998</v>
      </c>
      <c r="J140" s="9">
        <f t="shared" si="9"/>
        <v>7466667</v>
      </c>
      <c r="K140" s="10">
        <f>_xlfn.XLOOKUP(A140,'[1]BASE CONTRACTUAL 2026'!C:C,'[1]BASE CONTRACTUAL 2026'!P:P,)</f>
        <v>46051</v>
      </c>
      <c r="L140" s="10">
        <f>_xlfn.XLOOKUP(A140,'[1]BASE CONTRACTUAL 2026'!C:C,'[1]BASE CONTRACTUAL 2026'!Q:Q,)</f>
        <v>46234</v>
      </c>
      <c r="M140" s="20">
        <f>_xlfn.XLOOKUP(A140,'[1]BASE CONTRACTUAL 2026'!C:C,'[1]BASE CONTRACTUAL 2026'!R:R,)</f>
        <v>0</v>
      </c>
      <c r="N140" s="10">
        <f>_xlfn.XLOOKUP(A140,'[1]BASE CONTRACTUAL 2026'!C:C,'[1]BASE CONTRACTUAL 2026'!S:S,)</f>
        <v>46231</v>
      </c>
      <c r="O140" s="12" t="str">
        <f>_xlfn.XLOOKUP(A140,'[1]BASE CONTRACTUAL 2026'!C:C,'[1]BASE CONTRACTUAL 2026'!E:E,)</f>
        <v>https://community.secop.gov.co/Public/Tendering/OpportunityDetail/Index?noticeUID=CO1.NTC.9859835&amp;isFromPublicArea=True&amp;isModal=true&amp;asPopupView=true</v>
      </c>
    </row>
    <row r="141" spans="1:15" ht="63" x14ac:dyDescent="0.25">
      <c r="A141" s="8" t="s">
        <v>145</v>
      </c>
      <c r="B141" s="19" t="str">
        <f>_xlfn.XLOOKUP(A141,'[1]BASE CONTRACTUAL 2026'!C:C,'[1]BASE CONTRACTUAL 2026'!G:G,)</f>
        <v>PRESTAR SERVICIOS PROFESIONALES AL INSTITUTO DISTRITAL DE TURISMO PARA BRINDAR EL APOYO TECNICO EN EL DESARROLLO; IMPLEMENTACION Y ACTUALIZACION DEL BOT CONVERSACIONAL CANDELARIA; PARA EL FORTALECIMIENTO DE LA PROMOCIÓN TURÍSTICA DE BOGOTÁ.</v>
      </c>
      <c r="C141" s="11" t="str">
        <f>_xlfn.XLOOKUP(A141,'[1]BASE CONTRACTUAL 2026'!C:C,'[1]BASE CONTRACTUAL 2026'!W:W,)</f>
        <v>JUAN CARLOS MORALES CASTAÑEDA</v>
      </c>
      <c r="D141" s="11" t="s">
        <v>177</v>
      </c>
      <c r="E141" s="9">
        <f>_xlfn.XLOOKUP(A141,'[1]BASE CONTRACTUAL 2026'!C:C,'[1]BASE CONTRACTUAL 2026'!K:K,)</f>
        <v>36000000</v>
      </c>
      <c r="F141" s="9">
        <f>_xlfn.XLOOKUP(A141,'[1]BASE CONTRACTUAL 2026'!C:C,'[1]BASE CONTRACTUAL 2026'!L:L,)</f>
        <v>0</v>
      </c>
      <c r="G141" s="9">
        <f t="shared" si="8"/>
        <v>36000000</v>
      </c>
      <c r="H141" s="9">
        <f>SUMIF('[1] CRP'!K:K,A141,'[1] CRP'!AQ:AQ)</f>
        <v>30600000</v>
      </c>
      <c r="I141" s="15">
        <f t="shared" si="7"/>
        <v>0.85</v>
      </c>
      <c r="J141" s="9">
        <f t="shared" si="9"/>
        <v>5400000</v>
      </c>
      <c r="K141" s="10">
        <f>_xlfn.XLOOKUP(A141,'[1]BASE CONTRACTUAL 2026'!C:C,'[1]BASE CONTRACTUAL 2026'!P:P,)</f>
        <v>46050</v>
      </c>
      <c r="L141" s="10">
        <f>_xlfn.XLOOKUP(A141,'[1]BASE CONTRACTUAL 2026'!C:C,'[1]BASE CONTRACTUAL 2026'!Q:Q,)</f>
        <v>46229</v>
      </c>
      <c r="M141" s="20">
        <f>_xlfn.XLOOKUP(A141,'[1]BASE CONTRACTUAL 2026'!C:C,'[1]BASE CONTRACTUAL 2026'!R:R,)</f>
        <v>0</v>
      </c>
      <c r="N141" s="10">
        <f>_xlfn.XLOOKUP(A141,'[1]BASE CONTRACTUAL 2026'!C:C,'[1]BASE CONTRACTUAL 2026'!S:S,)</f>
        <v>46230</v>
      </c>
      <c r="O141" s="12" t="str">
        <f>_xlfn.XLOOKUP(A141,'[1]BASE CONTRACTUAL 2026'!C:C,'[1]BASE CONTRACTUAL 2026'!E:E,)</f>
        <v>https://community.secop.gov.co/Public/Tendering/OpportunityDetail/Index?noticeUID=CO1.NTC.9781753&amp;isFromPublicArea=True&amp;isModal=true&amp;asPopupView=true</v>
      </c>
    </row>
    <row r="142" spans="1:15" ht="47.25" x14ac:dyDescent="0.25">
      <c r="A142" s="8" t="s">
        <v>146</v>
      </c>
      <c r="B142" s="19" t="str">
        <f>_xlfn.XLOOKUP(A142,'[1]BASE CONTRACTUAL 2026'!C:C,'[1]BASE CONTRACTUAL 2026'!G:G,)</f>
        <v>PRESTAR SERVICIOS PROFESIONALES EN LA SUBDIRECCIÓN DE INTELIGENCIA Y GESTIÓN DE TECNOLOGÍAS DE LA INFORMACIÓN PARA RESPALDAR LAS ACTIVIDADES DE CARÁCTER JURÍDICO Y CONTRACTUAL DEL ÁREA.</v>
      </c>
      <c r="C142" s="11" t="str">
        <f>_xlfn.XLOOKUP(A142,'[1]BASE CONTRACTUAL 2026'!C:C,'[1]BASE CONTRACTUAL 2026'!W:W,)</f>
        <v>EDGAR FELIPE VILLANUEVA TRIANA</v>
      </c>
      <c r="D142" s="11" t="s">
        <v>177</v>
      </c>
      <c r="E142" s="9">
        <f>_xlfn.XLOOKUP(A142,'[1]BASE CONTRACTUAL 2026'!C:C,'[1]BASE CONTRACTUAL 2026'!K:K,)</f>
        <v>37056000</v>
      </c>
      <c r="F142" s="9">
        <f>_xlfn.XLOOKUP(A142,'[1]BASE CONTRACTUAL 2026'!C:C,'[1]BASE CONTRACTUAL 2026'!L:L,)</f>
        <v>18528000</v>
      </c>
      <c r="G142" s="9">
        <f t="shared" si="8"/>
        <v>55584000</v>
      </c>
      <c r="H142" s="9">
        <f>SUMIF('[1] CRP'!K:K,A142,'[1] CRP'!AQ:AQ)</f>
        <v>31497600</v>
      </c>
      <c r="I142" s="15">
        <f t="shared" si="7"/>
        <v>0.56666666666666665</v>
      </c>
      <c r="J142" s="9">
        <f t="shared" si="9"/>
        <v>24086400</v>
      </c>
      <c r="K142" s="10">
        <f>_xlfn.XLOOKUP(A142,'[1]BASE CONTRACTUAL 2026'!C:C,'[1]BASE CONTRACTUAL 2026'!P:P,)</f>
        <v>46050</v>
      </c>
      <c r="L142" s="10">
        <f>_xlfn.XLOOKUP(A142,'[1]BASE CONTRACTUAL 2026'!C:C,'[1]BASE CONTRACTUAL 2026'!Q:Q,)</f>
        <v>46228</v>
      </c>
      <c r="M142" s="20">
        <f>_xlfn.XLOOKUP(A142,'[1]BASE CONTRACTUAL 2026'!C:C,'[1]BASE CONTRACTUAL 2026'!R:R,)</f>
        <v>90</v>
      </c>
      <c r="N142" s="10">
        <f>_xlfn.XLOOKUP(A142,'[1]BASE CONTRACTUAL 2026'!C:C,'[1]BASE CONTRACTUAL 2026'!S:S,)</f>
        <v>46322</v>
      </c>
      <c r="O142" s="12" t="str">
        <f>_xlfn.XLOOKUP(A142,'[1]BASE CONTRACTUAL 2026'!C:C,'[1]BASE CONTRACTUAL 2026'!E:E,)</f>
        <v>https://community.secop.gov.co/Public/Tendering/OpportunityDetail/Index?noticeUID=CO1.NTC.9781836&amp;isFromPublicArea=True&amp;isModal=true&amp;asPopupView=true</v>
      </c>
    </row>
    <row r="143" spans="1:15" ht="78.75" x14ac:dyDescent="0.25">
      <c r="A143" s="8" t="s">
        <v>147</v>
      </c>
      <c r="B143" s="19" t="str">
        <f>_xlfn.XLOOKUP(A143,'[1]BASE CONTRACTUAL 2026'!C:C,'[1]BASE CONTRACTUAL 2026'!G:G,)</f>
        <v>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v>
      </c>
      <c r="C143" s="11" t="str">
        <f>_xlfn.XLOOKUP(A143,'[1]BASE CONTRACTUAL 2026'!C:C,'[1]BASE CONTRACTUAL 2026'!W:W,)</f>
        <v>ANGELA PATRICIA PUCHE</v>
      </c>
      <c r="D143" s="11" t="s">
        <v>177</v>
      </c>
      <c r="E143" s="9">
        <f>_xlfn.XLOOKUP(A143,'[1]BASE CONTRACTUAL 2026'!C:C,'[1]BASE CONTRACTUAL 2026'!K:K,)</f>
        <v>33000000</v>
      </c>
      <c r="F143" s="9">
        <f>_xlfn.XLOOKUP(A143,'[1]BASE CONTRACTUAL 2026'!C:C,'[1]BASE CONTRACTUAL 2026'!L:L,)</f>
        <v>16500000</v>
      </c>
      <c r="G143" s="9">
        <f t="shared" si="8"/>
        <v>49500000</v>
      </c>
      <c r="H143" s="9">
        <f>SUMIF('[1] CRP'!K:K,A143,'[1] CRP'!AQ:AQ)</f>
        <v>28233333</v>
      </c>
      <c r="I143" s="15">
        <f t="shared" si="7"/>
        <v>0.57037036363636362</v>
      </c>
      <c r="J143" s="9">
        <f t="shared" si="9"/>
        <v>21266667</v>
      </c>
      <c r="K143" s="10">
        <f>_xlfn.XLOOKUP(A143,'[1]BASE CONTRACTUAL 2026'!C:C,'[1]BASE CONTRACTUAL 2026'!P:P,)</f>
        <v>46049</v>
      </c>
      <c r="L143" s="10">
        <f>_xlfn.XLOOKUP(A143,'[1]BASE CONTRACTUAL 2026'!C:C,'[1]BASE CONTRACTUAL 2026'!Q:Q,)</f>
        <v>46229</v>
      </c>
      <c r="M143" s="20">
        <f>_xlfn.XLOOKUP(A143,'[1]BASE CONTRACTUAL 2026'!C:C,'[1]BASE CONTRACTUAL 2026'!R:R,)</f>
        <v>90</v>
      </c>
      <c r="N143" s="10">
        <f>_xlfn.XLOOKUP(A143,'[1]BASE CONTRACTUAL 2026'!C:C,'[1]BASE CONTRACTUAL 2026'!S:S,)</f>
        <v>46321</v>
      </c>
      <c r="O143" s="12" t="str">
        <f>_xlfn.XLOOKUP(A143,'[1]BASE CONTRACTUAL 2026'!C:C,'[1]BASE CONTRACTUAL 2026'!E:E,)</f>
        <v>https://community.secop.gov.co/Public/Tendering/OpportunityDetail/Index?noticeUID=CO1.NTC.9781196&amp;isFromPublicArea=True&amp;isModal=true&amp;asPopupView=true</v>
      </c>
    </row>
    <row r="144" spans="1:15" ht="63" x14ac:dyDescent="0.25">
      <c r="A144" s="8" t="s">
        <v>148</v>
      </c>
      <c r="B144" s="19" t="str">
        <f>_xlfn.XLOOKUP(A144,'[1]BASE CONTRACTUAL 2026'!C:C,'[1]BASE CONTRACTUAL 2026'!G:G,)</f>
        <v>PRESTAR SERVICIOS DE APOYO AL INSTITUTO DISTRITAL DE TURISMO - IDT EN ACTIVIDADES DE POSICIONAMIENTO DE MARCA CIUDAD; DIVULGACIÓN; RELACIONAMIENTO Y POSICIONAMIENTO EN TEMAS ESTRATÉGICOS DE LA ENTIDAD</v>
      </c>
      <c r="C144" s="11" t="str">
        <f>_xlfn.XLOOKUP(A144,'[1]BASE CONTRACTUAL 2026'!C:C,'[1]BASE CONTRACTUAL 2026'!W:W,)</f>
        <v xml:space="preserve">FIOR D ALIZZA PEREZ </v>
      </c>
      <c r="D144" s="11" t="s">
        <v>177</v>
      </c>
      <c r="E144" s="9">
        <f>_xlfn.XLOOKUP(A144,'[1]BASE CONTRACTUAL 2026'!C:C,'[1]BASE CONTRACTUAL 2026'!K:K,)</f>
        <v>24000000</v>
      </c>
      <c r="F144" s="9">
        <f>_xlfn.XLOOKUP(A144,'[1]BASE CONTRACTUAL 2026'!C:C,'[1]BASE CONTRACTUAL 2026'!L:L,)</f>
        <v>0</v>
      </c>
      <c r="G144" s="9">
        <f t="shared" si="8"/>
        <v>24000000</v>
      </c>
      <c r="H144" s="9">
        <f>SUMIF('[1] CRP'!K:K,A144,'[1] CRP'!AQ:AQ)</f>
        <v>20533333</v>
      </c>
      <c r="I144" s="15">
        <f t="shared" si="7"/>
        <v>0.8555555416666667</v>
      </c>
      <c r="J144" s="9">
        <f t="shared" si="9"/>
        <v>3466667</v>
      </c>
      <c r="K144" s="10">
        <f>_xlfn.XLOOKUP(A144,'[1]BASE CONTRACTUAL 2026'!C:C,'[1]BASE CONTRACTUAL 2026'!P:P,)</f>
        <v>46049</v>
      </c>
      <c r="L144" s="10">
        <f>_xlfn.XLOOKUP(A144,'[1]BASE CONTRACTUAL 2026'!C:C,'[1]BASE CONTRACTUAL 2026'!Q:Q,)</f>
        <v>46229</v>
      </c>
      <c r="M144" s="20">
        <f>_xlfn.XLOOKUP(A144,'[1]BASE CONTRACTUAL 2026'!C:C,'[1]BASE CONTRACTUAL 2026'!R:R,)</f>
        <v>0</v>
      </c>
      <c r="N144" s="10">
        <f>_xlfn.XLOOKUP(A144,'[1]BASE CONTRACTUAL 2026'!C:C,'[1]BASE CONTRACTUAL 2026'!S:S,)</f>
        <v>46229</v>
      </c>
      <c r="O144" s="12" t="str">
        <f>_xlfn.XLOOKUP(A144,'[1]BASE CONTRACTUAL 2026'!C:C,'[1]BASE CONTRACTUAL 2026'!E:E,)</f>
        <v>https://community.secop.gov.co/Public/Tendering/OpportunityDetail/Index?noticeUID=CO1.NTC.9793930&amp;isFromPublicArea=True&amp;isModal=true&amp;asPopupView=true</v>
      </c>
    </row>
    <row r="145" spans="1:15" ht="110.25" x14ac:dyDescent="0.25">
      <c r="A145" s="8" t="s">
        <v>149</v>
      </c>
      <c r="B145" s="19" t="str">
        <f>_xlfn.XLOOKUP(A145,'[1]BASE CONTRACTUAL 2026'!C:C,'[1]BASE CONTRACTUAL 2026'!G:G,)</f>
        <v>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v>
      </c>
      <c r="C145" s="11" t="str">
        <f>_xlfn.XLOOKUP(A145,'[1]BASE CONTRACTUAL 2026'!C:C,'[1]BASE CONTRACTUAL 2026'!W:W,)</f>
        <v xml:space="preserve">MAYRA ALEJANDRA GALINDO </v>
      </c>
      <c r="D145" s="11" t="s">
        <v>177</v>
      </c>
      <c r="E145" s="9">
        <f>_xlfn.XLOOKUP(A145,'[1]BASE CONTRACTUAL 2026'!C:C,'[1]BASE CONTRACTUAL 2026'!K:K,)</f>
        <v>46800000</v>
      </c>
      <c r="F145" s="9">
        <f>_xlfn.XLOOKUP(A145,'[1]BASE CONTRACTUAL 2026'!C:C,'[1]BASE CONTRACTUAL 2026'!L:L,)</f>
        <v>0</v>
      </c>
      <c r="G145" s="9">
        <f t="shared" si="8"/>
        <v>46800000</v>
      </c>
      <c r="H145" s="9">
        <f>SUMIF('[1] CRP'!K:K,A145,'[1] CRP'!AQ:AQ)</f>
        <v>31720000</v>
      </c>
      <c r="I145" s="15">
        <f t="shared" si="7"/>
        <v>0.67777777777777781</v>
      </c>
      <c r="J145" s="9">
        <f t="shared" si="9"/>
        <v>15080000</v>
      </c>
      <c r="K145" s="10">
        <f>_xlfn.XLOOKUP(A145,'[1]BASE CONTRACTUAL 2026'!C:C,'[1]BASE CONTRACTUAL 2026'!P:P,)</f>
        <v>46051</v>
      </c>
      <c r="L145" s="10">
        <f>_xlfn.XLOOKUP(A145,'[1]BASE CONTRACTUAL 2026'!C:C,'[1]BASE CONTRACTUAL 2026'!Q:Q,)</f>
        <v>46230</v>
      </c>
      <c r="M145" s="20">
        <f>_xlfn.XLOOKUP(A145,'[1]BASE CONTRACTUAL 2026'!C:C,'[1]BASE CONTRACTUAL 2026'!R:R,)</f>
        <v>0</v>
      </c>
      <c r="N145" s="10">
        <f>_xlfn.XLOOKUP(A145,'[1]BASE CONTRACTUAL 2026'!C:C,'[1]BASE CONTRACTUAL 2026'!S:S,)</f>
        <v>46231</v>
      </c>
      <c r="O145" s="12" t="str">
        <f>_xlfn.XLOOKUP(A145,'[1]BASE CONTRACTUAL 2026'!C:C,'[1]BASE CONTRACTUAL 2026'!E:E,)</f>
        <v>https://community.secop.gov.co/Public/Tendering/OpportunityDetail/Index?noticeUID=CO1.NTC.9825613&amp;isFromPublicArea=True&amp;isModal=true&amp;asPopupView=true</v>
      </c>
    </row>
    <row r="146" spans="1:15" ht="47.25" x14ac:dyDescent="0.25">
      <c r="A146" s="8" t="s">
        <v>150</v>
      </c>
      <c r="B146" s="19" t="str">
        <f>_xlfn.XLOOKUP(A146,'[1]BASE CONTRACTUAL 2026'!C:C,'[1]BASE CONTRACTUAL 2026'!G:G,)</f>
        <v>PRESTAR SERVICIOS DE APOYO A LA GESTIÓN AL INSTITUTO DISTRITAL DE TURISMO; ORIENTADOS A APOYAR LA ESTRUCTURACIÓN Y DESARROLLO DE LOS PRODUCTOS TURÍSTICOS PRIORIZADOS POR LA ENTIDAD.</v>
      </c>
      <c r="C146" s="11" t="str">
        <f>_xlfn.XLOOKUP(A146,'[1]BASE CONTRACTUAL 2026'!C:C,'[1]BASE CONTRACTUAL 2026'!W:W,)</f>
        <v>VERONICA ALEJANDRA RODRIGUEZ RAMOS</v>
      </c>
      <c r="D146" s="11" t="s">
        <v>177</v>
      </c>
      <c r="E146" s="9">
        <f>_xlfn.XLOOKUP(A146,'[1]BASE CONTRACTUAL 2026'!C:C,'[1]BASE CONTRACTUAL 2026'!K:K,)</f>
        <v>16406436</v>
      </c>
      <c r="F146" s="9">
        <f>_xlfn.XLOOKUP(A146,'[1]BASE CONTRACTUAL 2026'!C:C,'[1]BASE CONTRACTUAL 2026'!L:L,)</f>
        <v>0</v>
      </c>
      <c r="G146" s="9">
        <f t="shared" si="8"/>
        <v>16406436</v>
      </c>
      <c r="H146" s="9">
        <f>SUMIF('[1] CRP'!K:K,A146,'[1] CRP'!AQ:AQ)</f>
        <v>13854324</v>
      </c>
      <c r="I146" s="15">
        <f t="shared" si="7"/>
        <v>0.84444446069822843</v>
      </c>
      <c r="J146" s="9">
        <f t="shared" si="9"/>
        <v>2552112</v>
      </c>
      <c r="K146" s="10">
        <f>_xlfn.XLOOKUP(A146,'[1]BASE CONTRACTUAL 2026'!C:C,'[1]BASE CONTRACTUAL 2026'!P:P,)</f>
        <v>46051</v>
      </c>
      <c r="L146" s="10">
        <f>_xlfn.XLOOKUP(A146,'[1]BASE CONTRACTUAL 2026'!C:C,'[1]BASE CONTRACTUAL 2026'!Q:Q,)</f>
        <v>46229</v>
      </c>
      <c r="M146" s="20">
        <f>_xlfn.XLOOKUP(A146,'[1]BASE CONTRACTUAL 2026'!C:C,'[1]BASE CONTRACTUAL 2026'!R:R,)</f>
        <v>0</v>
      </c>
      <c r="N146" s="10">
        <f>_xlfn.XLOOKUP(A146,'[1]BASE CONTRACTUAL 2026'!C:C,'[1]BASE CONTRACTUAL 2026'!S:S,)</f>
        <v>46231</v>
      </c>
      <c r="O146" s="12" t="str">
        <f>_xlfn.XLOOKUP(A146,'[1]BASE CONTRACTUAL 2026'!C:C,'[1]BASE CONTRACTUAL 2026'!E:E,)</f>
        <v>https://community.secop.gov.co/Public/Tendering/OpportunityDetail/Index?noticeUID=CO1.NTC.9794090&amp;isFromPublicArea=True&amp;isModal=true&amp;asPopupView=true</v>
      </c>
    </row>
    <row r="147" spans="1:15" ht="78.75" x14ac:dyDescent="0.25">
      <c r="A147" s="8" t="s">
        <v>151</v>
      </c>
      <c r="B147" s="19" t="str">
        <f>_xlfn.XLOOKUP(A147,'[1]BASE CONTRACTUAL 2026'!C:C,'[1]BASE CONTRACTUAL 2026'!G:G,)</f>
        <v>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v>
      </c>
      <c r="C147" s="11" t="str">
        <f>_xlfn.XLOOKUP(A147,'[1]BASE CONTRACTUAL 2026'!C:C,'[1]BASE CONTRACTUAL 2026'!W:W,)</f>
        <v>JUAN ESTEBAN CASTRO  CASTAÑEDA</v>
      </c>
      <c r="D147" s="11" t="s">
        <v>177</v>
      </c>
      <c r="E147" s="9">
        <f>_xlfn.XLOOKUP(A147,'[1]BASE CONTRACTUAL 2026'!C:C,'[1]BASE CONTRACTUAL 2026'!K:K,)</f>
        <v>22200000</v>
      </c>
      <c r="F147" s="9">
        <f>_xlfn.XLOOKUP(A147,'[1]BASE CONTRACTUAL 2026'!C:C,'[1]BASE CONTRACTUAL 2026'!L:L,)</f>
        <v>0</v>
      </c>
      <c r="G147" s="9">
        <f t="shared" si="8"/>
        <v>22200000</v>
      </c>
      <c r="H147" s="9">
        <f>SUMIF('[1] CRP'!K:K,A147,'[1] CRP'!AQ:AQ)</f>
        <v>18870000</v>
      </c>
      <c r="I147" s="15">
        <f t="shared" si="7"/>
        <v>0.85</v>
      </c>
      <c r="J147" s="9">
        <f t="shared" si="9"/>
        <v>3330000</v>
      </c>
      <c r="K147" s="10">
        <f>_xlfn.XLOOKUP(A147,'[1]BASE CONTRACTUAL 2026'!C:C,'[1]BASE CONTRACTUAL 2026'!P:P,)</f>
        <v>46050</v>
      </c>
      <c r="L147" s="10">
        <f>_xlfn.XLOOKUP(A147,'[1]BASE CONTRACTUAL 2026'!C:C,'[1]BASE CONTRACTUAL 2026'!Q:Q,)</f>
        <v>46228</v>
      </c>
      <c r="M147" s="20">
        <f>_xlfn.XLOOKUP(A147,'[1]BASE CONTRACTUAL 2026'!C:C,'[1]BASE CONTRACTUAL 2026'!R:R,)</f>
        <v>0</v>
      </c>
      <c r="N147" s="10">
        <f>_xlfn.XLOOKUP(A147,'[1]BASE CONTRACTUAL 2026'!C:C,'[1]BASE CONTRACTUAL 2026'!S:S,)</f>
        <v>46230</v>
      </c>
      <c r="O147" s="12" t="str">
        <f>_xlfn.XLOOKUP(A147,'[1]BASE CONTRACTUAL 2026'!C:C,'[1]BASE CONTRACTUAL 2026'!E:E,)</f>
        <v>https://community.secop.gov.co/Public/Tendering/OpportunityDetail/Index?noticeUID=CO1.NTC.9796884&amp;isFromPublicArea=True&amp;isModal=true&amp;asPopupView=true</v>
      </c>
    </row>
    <row r="148" spans="1:15" ht="78.75" x14ac:dyDescent="0.25">
      <c r="A148" s="8" t="s">
        <v>152</v>
      </c>
      <c r="B148" s="19" t="str">
        <f>_xlfn.XLOOKUP(A148,'[1]BASE CONTRACTUAL 2026'!C:C,'[1]BASE CONTRACTUAL 2026'!G:G,)</f>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
      <c r="C148" s="11" t="str">
        <f>_xlfn.XLOOKUP(A148,'[1]BASE CONTRACTUAL 2026'!C:C,'[1]BASE CONTRACTUAL 2026'!W:W,)</f>
        <v>ESTEBAN CRUZ COTRINA</v>
      </c>
      <c r="D148" s="11" t="s">
        <v>177</v>
      </c>
      <c r="E148" s="9">
        <f>_xlfn.XLOOKUP(A148,'[1]BASE CONTRACTUAL 2026'!C:C,'[1]BASE CONTRACTUAL 2026'!K:K,)</f>
        <v>17400000</v>
      </c>
      <c r="F148" s="9">
        <f>_xlfn.XLOOKUP(A148,'[1]BASE CONTRACTUAL 2026'!C:C,'[1]BASE CONTRACTUAL 2026'!L:L,)</f>
        <v>0</v>
      </c>
      <c r="G148" s="9">
        <f t="shared" si="8"/>
        <v>17400000</v>
      </c>
      <c r="H148" s="9">
        <f>SUMIF('[1] CRP'!K:K,A148,'[1] CRP'!AQ:AQ)</f>
        <v>14693333</v>
      </c>
      <c r="I148" s="15">
        <f t="shared" si="7"/>
        <v>0.8444444252873563</v>
      </c>
      <c r="J148" s="9">
        <f t="shared" si="9"/>
        <v>2706667</v>
      </c>
      <c r="K148" s="10">
        <f>_xlfn.XLOOKUP(A148,'[1]BASE CONTRACTUAL 2026'!C:C,'[1]BASE CONTRACTUAL 2026'!P:P,)</f>
        <v>46051</v>
      </c>
      <c r="L148" s="10">
        <f>_xlfn.XLOOKUP(A148,'[1]BASE CONTRACTUAL 2026'!C:C,'[1]BASE CONTRACTUAL 2026'!Q:Q,)</f>
        <v>46229</v>
      </c>
      <c r="M148" s="20">
        <f>_xlfn.XLOOKUP(A148,'[1]BASE CONTRACTUAL 2026'!C:C,'[1]BASE CONTRACTUAL 2026'!R:R,)</f>
        <v>0</v>
      </c>
      <c r="N148" s="10">
        <f>_xlfn.XLOOKUP(A148,'[1]BASE CONTRACTUAL 2026'!C:C,'[1]BASE CONTRACTUAL 2026'!S:S,)</f>
        <v>46231</v>
      </c>
      <c r="O148" s="12" t="str">
        <f>_xlfn.XLOOKUP(A148,'[1]BASE CONTRACTUAL 2026'!C:C,'[1]BASE CONTRACTUAL 2026'!E:E,)</f>
        <v>https://community.secop.gov.co/Public/Tendering/OpportunityDetail/Index?noticeUID=CO1.NTC.9819360&amp;isFromPublicArea=True&amp;isModal=true&amp;asPopupView=true</v>
      </c>
    </row>
    <row r="149" spans="1:15" ht="110.25" x14ac:dyDescent="0.25">
      <c r="A149" s="8" t="s">
        <v>153</v>
      </c>
      <c r="B149" s="19" t="str">
        <f>_xlfn.XLOOKUP(A149,'[1]BASE CONTRACTUAL 2026'!C:C,'[1]BASE CONTRACTUAL 2026'!G:G,)</f>
        <v>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v>
      </c>
      <c r="C149" s="11" t="str">
        <f>_xlfn.XLOOKUP(A149,'[1]BASE CONTRACTUAL 2026'!C:C,'[1]BASE CONTRACTUAL 2026'!W:W,)</f>
        <v>LEIDY NATALIA NOVA GAMBOA</v>
      </c>
      <c r="D149" s="11" t="s">
        <v>177</v>
      </c>
      <c r="E149" s="9">
        <f>_xlfn.XLOOKUP(A149,'[1]BASE CONTRACTUAL 2026'!C:C,'[1]BASE CONTRACTUAL 2026'!K:K,)</f>
        <v>24000000</v>
      </c>
      <c r="F149" s="9">
        <f>_xlfn.XLOOKUP(A149,'[1]BASE CONTRACTUAL 2026'!C:C,'[1]BASE CONTRACTUAL 2026'!L:L,)</f>
        <v>6000000</v>
      </c>
      <c r="G149" s="9">
        <f t="shared" si="8"/>
        <v>30000000</v>
      </c>
      <c r="H149" s="9">
        <f>SUMIF('[1] CRP'!K:K,A149,'[1] CRP'!AQ:AQ)</f>
        <v>20266667</v>
      </c>
      <c r="I149" s="15">
        <f t="shared" si="7"/>
        <v>0.67555556666666672</v>
      </c>
      <c r="J149" s="9">
        <f t="shared" si="9"/>
        <v>9733333</v>
      </c>
      <c r="K149" s="10">
        <f>_xlfn.XLOOKUP(A149,'[1]BASE CONTRACTUAL 2026'!C:C,'[1]BASE CONTRACTUAL 2026'!P:P,)</f>
        <v>46051</v>
      </c>
      <c r="L149" s="10">
        <f>_xlfn.XLOOKUP(A149,'[1]BASE CONTRACTUAL 2026'!C:C,'[1]BASE CONTRACTUAL 2026'!Q:Q,)</f>
        <v>46230</v>
      </c>
      <c r="M149" s="20">
        <f>_xlfn.XLOOKUP(A149,'[1]BASE CONTRACTUAL 2026'!C:C,'[1]BASE CONTRACTUAL 2026'!R:R,)</f>
        <v>45</v>
      </c>
      <c r="N149" s="10">
        <f>_xlfn.XLOOKUP(A149,'[1]BASE CONTRACTUAL 2026'!C:C,'[1]BASE CONTRACTUAL 2026'!S:S,)</f>
        <v>46277</v>
      </c>
      <c r="O149" s="12" t="str">
        <f>_xlfn.XLOOKUP(A149,'[1]BASE CONTRACTUAL 2026'!C:C,'[1]BASE CONTRACTUAL 2026'!E:E,)</f>
        <v>https://community.secop.gov.co/Public/Tendering/OpportunityDetail/Index?noticeUID=CO1.NTC.9837111&amp;isFromPublicArea=True&amp;isModal=true&amp;asPopupView=true</v>
      </c>
    </row>
    <row r="150" spans="1:15" ht="63" x14ac:dyDescent="0.25">
      <c r="A150" s="8" t="s">
        <v>154</v>
      </c>
      <c r="B150" s="19" t="str">
        <f>_xlfn.XLOOKUP(A150,'[1]BASE CONTRACTUAL 2026'!C:C,'[1]BASE CONTRACTUAL 2026'!G:G,)</f>
        <v>PRESTAR SERVICIOS PROFESIONALES PARA APOYAR AL INSTITUTO DISTRITAL DE TURISMO - IDT EN ACTIVIDADES DE POSICIONAMIENTO DE MARCA CIUDAD; DIVULGACIÓN; RELACIONAMIENTO Y POSICIONAMIENTO EN TEMAS ESTRATÉGICOS DE LA ENTIDAD</v>
      </c>
      <c r="C150" s="11" t="str">
        <f>_xlfn.XLOOKUP(A150,'[1]BASE CONTRACTUAL 2026'!C:C,'[1]BASE CONTRACTUAL 2026'!W:W,)</f>
        <v>ADRIANA PAOLA ALFONSO  BARRERA</v>
      </c>
      <c r="D150" s="11" t="s">
        <v>177</v>
      </c>
      <c r="E150" s="9">
        <f>_xlfn.XLOOKUP(A150,'[1]BASE CONTRACTUAL 2026'!C:C,'[1]BASE CONTRACTUAL 2026'!K:K,)</f>
        <v>33000000</v>
      </c>
      <c r="F150" s="9">
        <f>_xlfn.XLOOKUP(A150,'[1]BASE CONTRACTUAL 2026'!C:C,'[1]BASE CONTRACTUAL 2026'!L:L,)</f>
        <v>16500000</v>
      </c>
      <c r="G150" s="9">
        <f t="shared" si="8"/>
        <v>49500000</v>
      </c>
      <c r="H150" s="9">
        <f>SUMIF('[1] CRP'!K:K,A150,'[1] CRP'!AQ:AQ)</f>
        <v>27866667</v>
      </c>
      <c r="I150" s="15">
        <f t="shared" si="7"/>
        <v>0.56296296969696968</v>
      </c>
      <c r="J150" s="9">
        <f t="shared" si="9"/>
        <v>21633333</v>
      </c>
      <c r="K150" s="10">
        <f>_xlfn.XLOOKUP(A150,'[1]BASE CONTRACTUAL 2026'!C:C,'[1]BASE CONTRACTUAL 2026'!P:P,)</f>
        <v>46051</v>
      </c>
      <c r="L150" s="10">
        <f>_xlfn.XLOOKUP(A150,'[1]BASE CONTRACTUAL 2026'!C:C,'[1]BASE CONTRACTUAL 2026'!Q:Q,)</f>
        <v>46230</v>
      </c>
      <c r="M150" s="20">
        <f>_xlfn.XLOOKUP(A150,'[1]BASE CONTRACTUAL 2026'!C:C,'[1]BASE CONTRACTUAL 2026'!R:R,)</f>
        <v>90</v>
      </c>
      <c r="N150" s="10">
        <f>_xlfn.XLOOKUP(A150,'[1]BASE CONTRACTUAL 2026'!C:C,'[1]BASE CONTRACTUAL 2026'!S:S,)</f>
        <v>46323</v>
      </c>
      <c r="O150" s="12" t="str">
        <f>_xlfn.XLOOKUP(A150,'[1]BASE CONTRACTUAL 2026'!C:C,'[1]BASE CONTRACTUAL 2026'!E:E,)</f>
        <v>https://community.secop.gov.co/Public/Tendering/OpportunityDetail/Index?noticeUID=CO1.NTC.9837106&amp;isFromPublicArea=True&amp;isModal=true&amp;asPopupView=true</v>
      </c>
    </row>
    <row r="151" spans="1:15" ht="47.25" x14ac:dyDescent="0.25">
      <c r="A151" s="8" t="s">
        <v>155</v>
      </c>
      <c r="B151" s="19" t="str">
        <f>_xlfn.XLOOKUP(A151,'[1]BASE CONTRACTUAL 2026'!C:C,'[1]BASE CONTRACTUAL 2026'!G:G,)</f>
        <v>PRESTAR SERVICIOS PROFESIONALES A LA SUBDIRECCIÓN DE INTELIGENCIA Y GESTIÓN DE TECNOLOGÍAS DE LA INFORMACIÓN PARA APOYAR LAS LABORES DE ARTICULACIÓN E IMPLEMENTACIÓN DEL PLAN DE ACCIÓN DTI</v>
      </c>
      <c r="C151" s="11" t="str">
        <f>_xlfn.XLOOKUP(A151,'[1]BASE CONTRACTUAL 2026'!C:C,'[1]BASE CONTRACTUAL 2026'!W:W,)</f>
        <v>MARIA XIMENA VILLOTA MONCAYO</v>
      </c>
      <c r="D151" s="11" t="s">
        <v>177</v>
      </c>
      <c r="E151" s="9">
        <f>_xlfn.XLOOKUP(A151,'[1]BASE CONTRACTUAL 2026'!C:C,'[1]BASE CONTRACTUAL 2026'!K:K,)</f>
        <v>59100000</v>
      </c>
      <c r="F151" s="9">
        <f>_xlfn.XLOOKUP(A151,'[1]BASE CONTRACTUAL 2026'!C:C,'[1]BASE CONTRACTUAL 2026'!L:L,)</f>
        <v>29550000</v>
      </c>
      <c r="G151" s="9">
        <f t="shared" si="8"/>
        <v>88650000</v>
      </c>
      <c r="H151" s="9">
        <f>SUMIF('[1] CRP'!K:K,A151,'[1] CRP'!AQ:AQ)</f>
        <v>49906667</v>
      </c>
      <c r="I151" s="15">
        <f t="shared" si="7"/>
        <v>0.56296296672306823</v>
      </c>
      <c r="J151" s="9">
        <f t="shared" si="9"/>
        <v>38743333</v>
      </c>
      <c r="K151" s="10">
        <f>_xlfn.XLOOKUP(A151,'[1]BASE CONTRACTUAL 2026'!C:C,'[1]BASE CONTRACTUAL 2026'!P:P,)</f>
        <v>46051</v>
      </c>
      <c r="L151" s="10">
        <f>_xlfn.XLOOKUP(A151,'[1]BASE CONTRACTUAL 2026'!C:C,'[1]BASE CONTRACTUAL 2026'!Q:Q,)</f>
        <v>46230</v>
      </c>
      <c r="M151" s="20">
        <f>_xlfn.XLOOKUP(A151,'[1]BASE CONTRACTUAL 2026'!C:C,'[1]BASE CONTRACTUAL 2026'!R:R,)</f>
        <v>90</v>
      </c>
      <c r="N151" s="10">
        <f>_xlfn.XLOOKUP(A151,'[1]BASE CONTRACTUAL 2026'!C:C,'[1]BASE CONTRACTUAL 2026'!S:S,)</f>
        <v>46323</v>
      </c>
      <c r="O151" s="12" t="str">
        <f>_xlfn.XLOOKUP(A151,'[1]BASE CONTRACTUAL 2026'!C:C,'[1]BASE CONTRACTUAL 2026'!E:E,)</f>
        <v>https://community.secop.gov.co/Public/Tendering/OpportunityDetail/Index?noticeUID=CO1.NTC.9841970&amp;isFromPublicArea=True&amp;isModal=true&amp;asPopupView=true</v>
      </c>
    </row>
    <row r="152" spans="1:15" ht="98.25" customHeight="1" x14ac:dyDescent="0.25">
      <c r="A152" s="8" t="s">
        <v>156</v>
      </c>
      <c r="B152" s="19" t="str">
        <f>_xlfn.XLOOKUP(A152,'[1]BASE CONTRACTUAL 2026'!C:C,'[1]BASE CONTRACTUAL 2026'!G:G,)</f>
        <v>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v>
      </c>
      <c r="C152" s="11" t="str">
        <f>_xlfn.XLOOKUP(A152,'[1]BASE CONTRACTUAL 2026'!C:C,'[1]BASE CONTRACTUAL 2026'!W:W,)</f>
        <v>DANIELA BOGOTA LEON</v>
      </c>
      <c r="D152" s="11" t="s">
        <v>177</v>
      </c>
      <c r="E152" s="9">
        <f>_xlfn.XLOOKUP(A152,'[1]BASE CONTRACTUAL 2026'!C:C,'[1]BASE CONTRACTUAL 2026'!K:K,)</f>
        <v>30000000</v>
      </c>
      <c r="F152" s="9">
        <f>_xlfn.XLOOKUP(A152,'[1]BASE CONTRACTUAL 2026'!C:C,'[1]BASE CONTRACTUAL 2026'!L:L,)</f>
        <v>7500000</v>
      </c>
      <c r="G152" s="9">
        <f t="shared" si="8"/>
        <v>37500000</v>
      </c>
      <c r="H152" s="9">
        <f>SUMIF('[1] CRP'!K:K,A152,'[1] CRP'!AQ:AQ)</f>
        <v>25333333</v>
      </c>
      <c r="I152" s="15">
        <f t="shared" si="7"/>
        <v>0.67555554666666662</v>
      </c>
      <c r="J152" s="9">
        <f t="shared" si="9"/>
        <v>12166667</v>
      </c>
      <c r="K152" s="10">
        <f>_xlfn.XLOOKUP(A152,'[1]BASE CONTRACTUAL 2026'!C:C,'[1]BASE CONTRACTUAL 2026'!P:P,)</f>
        <v>46051</v>
      </c>
      <c r="L152" s="10">
        <f>_xlfn.XLOOKUP(A152,'[1]BASE CONTRACTUAL 2026'!C:C,'[1]BASE CONTRACTUAL 2026'!Q:Q,)</f>
        <v>46230</v>
      </c>
      <c r="M152" s="20">
        <f>_xlfn.XLOOKUP(A152,'[1]BASE CONTRACTUAL 2026'!C:C,'[1]BASE CONTRACTUAL 2026'!R:R,)</f>
        <v>45</v>
      </c>
      <c r="N152" s="10">
        <f>_xlfn.XLOOKUP(A152,'[1]BASE CONTRACTUAL 2026'!C:C,'[1]BASE CONTRACTUAL 2026'!S:S,)</f>
        <v>46277</v>
      </c>
      <c r="O152" s="12" t="str">
        <f>_xlfn.XLOOKUP(A152,'[1]BASE CONTRACTUAL 2026'!C:C,'[1]BASE CONTRACTUAL 2026'!E:E,)</f>
        <v>https://community.secop.gov.co/Public/Tendering/OpportunityDetail/Index?noticeUID=CO1.NTC.9843088&amp;isFromPublicArea=True&amp;isModal=true&amp;asPopupView=true</v>
      </c>
    </row>
    <row r="153" spans="1:15" ht="78.75" x14ac:dyDescent="0.25">
      <c r="A153" s="8" t="s">
        <v>157</v>
      </c>
      <c r="B153" s="19" t="str">
        <f>_xlfn.XLOOKUP(A153,'[1]BASE CONTRACTUAL 2026'!C:C,'[1]BASE CONTRACTUAL 2026'!G:G,)</f>
        <v>PRESTAR AL INSTITUTO DISTRITAL DE TURISMO SERVICIOS PROFESIONALES DE CARÁCTER JURÍDICO PARA
LA ATENCIÓN DE LOS TRÁMITES ADMINISTRATIVOS; LABORALES Y CONTRACTUALES QUE SE REQUIERAN EN
LA ENTIDAD.</v>
      </c>
      <c r="C153" s="11" t="str">
        <f>_xlfn.XLOOKUP(A153,'[1]BASE CONTRACTUAL 2026'!C:C,'[1]BASE CONTRACTUAL 2026'!W:W,)</f>
        <v xml:space="preserve">CINDY BRILLITH BAUTISTA </v>
      </c>
      <c r="D153" s="11" t="s">
        <v>177</v>
      </c>
      <c r="E153" s="9">
        <f>_xlfn.XLOOKUP(A153,'[1]BASE CONTRACTUAL 2026'!C:C,'[1]BASE CONTRACTUAL 2026'!K:K,)</f>
        <v>36000000</v>
      </c>
      <c r="F153" s="9">
        <f>_xlfn.XLOOKUP(A153,'[1]BASE CONTRACTUAL 2026'!C:C,'[1]BASE CONTRACTUAL 2026'!L:L,)</f>
        <v>0</v>
      </c>
      <c r="G153" s="9">
        <f t="shared" si="8"/>
        <v>36000000</v>
      </c>
      <c r="H153" s="9">
        <f>SUMIF('[1] CRP'!K:K,A153,'[1] CRP'!AQ:AQ)</f>
        <v>30200000</v>
      </c>
      <c r="I153" s="15">
        <f t="shared" si="7"/>
        <v>0.83888888888888891</v>
      </c>
      <c r="J153" s="9">
        <f t="shared" si="9"/>
        <v>5800000</v>
      </c>
      <c r="K153" s="10">
        <f>_xlfn.XLOOKUP(A153,'[1]BASE CONTRACTUAL 2026'!C:C,'[1]BASE CONTRACTUAL 2026'!P:P,)</f>
        <v>46052</v>
      </c>
      <c r="L153" s="10">
        <f>_xlfn.XLOOKUP(A153,'[1]BASE CONTRACTUAL 2026'!C:C,'[1]BASE CONTRACTUAL 2026'!Q:Q,)</f>
        <v>46234</v>
      </c>
      <c r="M153" s="20">
        <f>_xlfn.XLOOKUP(A153,'[1]BASE CONTRACTUAL 2026'!C:C,'[1]BASE CONTRACTUAL 2026'!R:R,)</f>
        <v>0</v>
      </c>
      <c r="N153" s="10">
        <f>_xlfn.XLOOKUP(A153,'[1]BASE CONTRACTUAL 2026'!C:C,'[1]BASE CONTRACTUAL 2026'!S:S,)</f>
        <v>46232</v>
      </c>
      <c r="O153" s="12" t="str">
        <f>_xlfn.XLOOKUP(A153,'[1]BASE CONTRACTUAL 2026'!C:C,'[1]BASE CONTRACTUAL 2026'!E:E,)</f>
        <v>https://community.secop.gov.co/Public/Tendering/OpportunityDetail/Index?noticeUID=CO1.NTC.9859245&amp;isFromPublicArea=True&amp;isModal=true&amp;asPopupView=true</v>
      </c>
    </row>
    <row r="154" spans="1:15" ht="63" x14ac:dyDescent="0.25">
      <c r="A154" s="8" t="s">
        <v>158</v>
      </c>
      <c r="B154" s="19" t="str">
        <f>_xlfn.XLOOKUP(A154,'[1]BASE CONTRACTUAL 2026'!C:C,'[1]BASE CONTRACTUAL 2026'!G:G,)</f>
        <v>PRESTAR SERVICIOS DE APOYO A LA GESTIÓN PARA EL ACOMPAÑAMIENTO LOGÍSTICO DE LAS ACTIVIDADES ADMINISTRATIVAS DEL INSTITUTO DISTRITAL DE TURISMO REQUERIDAS PARA EL CUMPLIMIENTO DE LAS FUNCIONES INSTITUCIONALES.</v>
      </c>
      <c r="C154" s="11" t="str">
        <f>_xlfn.XLOOKUP(A154,'[1]BASE CONTRACTUAL 2026'!C:C,'[1]BASE CONTRACTUAL 2026'!W:W,)</f>
        <v>ISMAEL PRIETO RODRÍGUEZ</v>
      </c>
      <c r="D154" s="11" t="s">
        <v>177</v>
      </c>
      <c r="E154" s="9">
        <f>_xlfn.XLOOKUP(A154,'[1]BASE CONTRACTUAL 2026'!C:C,'[1]BASE CONTRACTUAL 2026'!K:K,)</f>
        <v>19200000</v>
      </c>
      <c r="F154" s="9">
        <f>_xlfn.XLOOKUP(A154,'[1]BASE CONTRACTUAL 2026'!C:C,'[1]BASE CONTRACTUAL 2026'!L:L,)</f>
        <v>4800000</v>
      </c>
      <c r="G154" s="9">
        <f t="shared" si="8"/>
        <v>24000000</v>
      </c>
      <c r="H154" s="9">
        <f>SUMIF('[1] CRP'!K:K,A154,'[1] CRP'!AQ:AQ)</f>
        <v>16106667</v>
      </c>
      <c r="I154" s="15">
        <f t="shared" si="7"/>
        <v>0.67111112500000003</v>
      </c>
      <c r="J154" s="9">
        <f t="shared" si="9"/>
        <v>7893333</v>
      </c>
      <c r="K154" s="10">
        <f>_xlfn.XLOOKUP(A154,'[1]BASE CONTRACTUAL 2026'!C:C,'[1]BASE CONTRACTUAL 2026'!P:P,)</f>
        <v>46052</v>
      </c>
      <c r="L154" s="10">
        <f>_xlfn.XLOOKUP(A154,'[1]BASE CONTRACTUAL 2026'!C:C,'[1]BASE CONTRACTUAL 2026'!Q:Q,)</f>
        <v>46234</v>
      </c>
      <c r="M154" s="20">
        <f>_xlfn.XLOOKUP(A154,'[1]BASE CONTRACTUAL 2026'!C:C,'[1]BASE CONTRACTUAL 2026'!R:R,)</f>
        <v>45</v>
      </c>
      <c r="N154" s="10">
        <f>_xlfn.XLOOKUP(A154,'[1]BASE CONTRACTUAL 2026'!C:C,'[1]BASE CONTRACTUAL 2026'!S:S,)</f>
        <v>46279</v>
      </c>
      <c r="O154" s="12" t="str">
        <f>_xlfn.XLOOKUP(A154,'[1]BASE CONTRACTUAL 2026'!C:C,'[1]BASE CONTRACTUAL 2026'!E:E,)</f>
        <v>https://community.secop.gov.co/Public/Tendering/OpportunityDetail/Index?noticeUID=CO1.NTC.9862036&amp;isFromPublicArea=True&amp;isModal=true&amp;asPopupView=true</v>
      </c>
    </row>
    <row r="155" spans="1:15" ht="63" x14ac:dyDescent="0.25">
      <c r="A155" s="8" t="s">
        <v>159</v>
      </c>
      <c r="B155" s="19" t="str">
        <f>_xlfn.XLOOKUP(A155,'[1]BASE CONTRACTUAL 2026'!C:C,'[1]BASE CONTRACTUAL 2026'!G:G,)</f>
        <v>PRESTAR SERVICIOS DE APOYO A LA GESTIÓN MEDIANTE ACOMPAÑAMIENTO ESPECIALIZADO EN RECORRIDOS TURÍSTICOS Y ATENCIÓN DIRECTA A VISITANTES; CONTRIBUYENDO A LA ACTIVACIÓN TERRITORIAL Y CULTURAL DEL DESTINO BOGOTÁ.</v>
      </c>
      <c r="C155" s="11" t="str">
        <f>_xlfn.XLOOKUP(A155,'[1]BASE CONTRACTUAL 2026'!C:C,'[1]BASE CONTRACTUAL 2026'!W:W,)</f>
        <v>ANGEL NATALY BEDOYA VASQUEZ</v>
      </c>
      <c r="D155" s="11" t="s">
        <v>177</v>
      </c>
      <c r="E155" s="9">
        <f>_xlfn.XLOOKUP(A155,'[1]BASE CONTRACTUAL 2026'!C:C,'[1]BASE CONTRACTUAL 2026'!K:K,)</f>
        <v>28050000</v>
      </c>
      <c r="F155" s="9">
        <f>_xlfn.XLOOKUP(A155,'[1]BASE CONTRACTUAL 2026'!C:C,'[1]BASE CONTRACTUAL 2026'!L:L,)</f>
        <v>9350000</v>
      </c>
      <c r="G155" s="9">
        <f t="shared" si="8"/>
        <v>37400000</v>
      </c>
      <c r="H155" s="9">
        <f>SUMIF('[1] CRP'!K:K,A155,'[1] CRP'!AQ:AQ)</f>
        <v>19323334</v>
      </c>
      <c r="I155" s="15">
        <f t="shared" si="7"/>
        <v>0.51666668449197861</v>
      </c>
      <c r="J155" s="9">
        <f t="shared" si="9"/>
        <v>18076666</v>
      </c>
      <c r="K155" s="10">
        <f>_xlfn.XLOOKUP(A155,'[1]BASE CONTRACTUAL 2026'!C:C,'[1]BASE CONTRACTUAL 2026'!P:P,)</f>
        <v>46051</v>
      </c>
      <c r="L155" s="10">
        <f>_xlfn.XLOOKUP(A155,'[1]BASE CONTRACTUAL 2026'!C:C,'[1]BASE CONTRACTUAL 2026'!Q:Q,)</f>
        <v>46231</v>
      </c>
      <c r="M155" s="20">
        <f>_xlfn.XLOOKUP(A155,'[1]BASE CONTRACTUAL 2026'!C:C,'[1]BASE CONTRACTUAL 2026'!R:R,)</f>
        <v>60</v>
      </c>
      <c r="N155" s="10">
        <f>_xlfn.XLOOKUP(A155,'[1]BASE CONTRACTUAL 2026'!C:C,'[1]BASE CONTRACTUAL 2026'!S:S,)</f>
        <v>46293</v>
      </c>
      <c r="O155" s="12" t="str">
        <f>_xlfn.XLOOKUP(A155,'[1]BASE CONTRACTUAL 2026'!C:C,'[1]BASE CONTRACTUAL 2026'!E:E,)</f>
        <v>https://community.secop.gov.co/Public/Tendering/OpportunityDetail/Index?noticeUID=CO1.NTC.9881248&amp;isFromPublicArea=True&amp;isModal=true&amp;asPopupView=true</v>
      </c>
    </row>
    <row r="156" spans="1:15" ht="78.75" x14ac:dyDescent="0.25">
      <c r="A156" s="8" t="s">
        <v>160</v>
      </c>
      <c r="B156" s="19" t="str">
        <f>_xlfn.XLOOKUP(A156,'[1]BASE CONTRACTUAL 2026'!C:C,'[1]BASE CONTRACTUAL 2026'!G:G,)</f>
        <v>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v>
      </c>
      <c r="C156" s="11" t="str">
        <f>_xlfn.XLOOKUP(A156,'[1]BASE CONTRACTUAL 2026'!C:C,'[1]BASE CONTRACTUAL 2026'!W:W,)</f>
        <v>MILLER ANGEL HUERTAS MORALES</v>
      </c>
      <c r="D156" s="11" t="s">
        <v>177</v>
      </c>
      <c r="E156" s="9">
        <f>_xlfn.XLOOKUP(A156,'[1]BASE CONTRACTUAL 2026'!C:C,'[1]BASE CONTRACTUAL 2026'!K:K,)</f>
        <v>17400000</v>
      </c>
      <c r="F156" s="9">
        <f>_xlfn.XLOOKUP(A156,'[1]BASE CONTRACTUAL 2026'!C:C,'[1]BASE CONTRACTUAL 2026'!L:L,)</f>
        <v>0</v>
      </c>
      <c r="G156" s="9">
        <f t="shared" si="8"/>
        <v>17400000</v>
      </c>
      <c r="H156" s="9">
        <f>SUMIF('[1] CRP'!K:K,A156,'[1] CRP'!AQ:AQ)</f>
        <v>14596667</v>
      </c>
      <c r="I156" s="15">
        <f t="shared" si="7"/>
        <v>0.83888890804597704</v>
      </c>
      <c r="J156" s="9">
        <f t="shared" si="9"/>
        <v>2803333</v>
      </c>
      <c r="K156" s="10">
        <f>_xlfn.XLOOKUP(A156,'[1]BASE CONTRACTUAL 2026'!C:C,'[1]BASE CONTRACTUAL 2026'!P:P,)</f>
        <v>46052</v>
      </c>
      <c r="L156" s="10">
        <f>_xlfn.XLOOKUP(A156,'[1]BASE CONTRACTUAL 2026'!C:C,'[1]BASE CONTRACTUAL 2026'!Q:Q,)</f>
        <v>46231</v>
      </c>
      <c r="M156" s="20">
        <f>_xlfn.XLOOKUP(A156,'[1]BASE CONTRACTUAL 2026'!C:C,'[1]BASE CONTRACTUAL 2026'!R:R,)</f>
        <v>0</v>
      </c>
      <c r="N156" s="10">
        <f>_xlfn.XLOOKUP(A156,'[1]BASE CONTRACTUAL 2026'!C:C,'[1]BASE CONTRACTUAL 2026'!S:S,)</f>
        <v>46232</v>
      </c>
      <c r="O156" s="12" t="str">
        <f>_xlfn.XLOOKUP(A156,'[1]BASE CONTRACTUAL 2026'!C:C,'[1]BASE CONTRACTUAL 2026'!E:E,)</f>
        <v>https://community.secop.gov.co/Public/Tendering/OpportunityDetail/Index?noticeUID=CO1.NTC.9878005&amp;isFromPublicArea=True&amp;isModal=true&amp;asPopupView=true</v>
      </c>
    </row>
    <row r="157" spans="1:15" ht="47.25" x14ac:dyDescent="0.25">
      <c r="A157" s="8" t="s">
        <v>161</v>
      </c>
      <c r="B157" s="19" t="str">
        <f>_xlfn.XLOOKUP(A157,'[1]BASE CONTRACTUAL 2026'!C:C,'[1]BASE CONTRACTUAL 2026'!G:G,)</f>
        <v>REALIZAR EL MANTENIMIENTO Y RECARGA DE EXTINTORES, ASI COMO LA ADQUISICIÓN DE ELEMENTOS PARA LA ATENCIÓN, PREVENCIÓN Y MITIGACIÓN DEL RIESGO Y DE EMERGENCIAS</v>
      </c>
      <c r="C157" s="11" t="str">
        <f>_xlfn.XLOOKUP(A157,'[1]BASE CONTRACTUAL 2026'!C:C,'[1]BASE CONTRACTUAL 2026'!W:W,)</f>
        <v>FERRICENTROS</v>
      </c>
      <c r="D157" s="11" t="s">
        <v>177</v>
      </c>
      <c r="E157" s="9">
        <f>_xlfn.XLOOKUP(A157,'[1]BASE CONTRACTUAL 2026'!C:C,'[1]BASE CONTRACTUAL 2026'!K:K,)</f>
        <v>18450000</v>
      </c>
      <c r="F157" s="9">
        <f>_xlfn.XLOOKUP(A157,'[1]BASE CONTRACTUAL 2026'!C:C,'[1]BASE CONTRACTUAL 2026'!L:L,)</f>
        <v>0</v>
      </c>
      <c r="G157" s="9">
        <f t="shared" si="8"/>
        <v>18450000</v>
      </c>
      <c r="H157" s="9">
        <f>SUMIF('[1] CRP'!K:K,A157,'[1] CRP'!AQ:AQ)</f>
        <v>8999495</v>
      </c>
      <c r="I157" s="15">
        <f t="shared" si="7"/>
        <v>0.48777750677506776</v>
      </c>
      <c r="J157" s="9">
        <f t="shared" si="9"/>
        <v>9450505</v>
      </c>
      <c r="K157" s="10">
        <f>_xlfn.XLOOKUP(A157,'[1]BASE CONTRACTUAL 2026'!C:C,'[1]BASE CONTRACTUAL 2026'!P:P,)</f>
        <v>46077</v>
      </c>
      <c r="L157" s="10">
        <f>_xlfn.XLOOKUP(A157,'[1]BASE CONTRACTUAL 2026'!C:C,'[1]BASE CONTRACTUAL 2026'!Q:Q,)</f>
        <v>46108</v>
      </c>
      <c r="M157" s="20">
        <f>_xlfn.XLOOKUP(A157,'[1]BASE CONTRACTUAL 2026'!C:C,'[1]BASE CONTRACTUAL 2026'!R:R,)</f>
        <v>0</v>
      </c>
      <c r="N157" s="10">
        <f>_xlfn.XLOOKUP(A157,'[1]BASE CONTRACTUAL 2026'!C:C,'[1]BASE CONTRACTUAL 2026'!S:S,)</f>
        <v>46108</v>
      </c>
      <c r="O157" s="12" t="str">
        <f>_xlfn.XLOOKUP(A157,'[1]BASE CONTRACTUAL 2026'!C:C,'[1]BASE CONTRACTUAL 2026'!E:E,)</f>
        <v>https://colombiacompra.coupahost.com/order_headers/161096</v>
      </c>
    </row>
    <row r="158" spans="1:15" ht="78.75" x14ac:dyDescent="0.25">
      <c r="A158" s="8" t="s">
        <v>162</v>
      </c>
      <c r="B158" s="19" t="str">
        <f>_xlfn.XLOOKUP(A158,'[1]BASE CONTRACTUAL 2026'!C:C,'[1]BASE CONTRACTUAL 2026'!G:G,)</f>
        <v>PRESTAR EL SERVICIO DE ASEO Y CAFETERÍA EN LAS INSTALACIONES DEL INSTITUTO DISTRITAL DE TURISMO Y LOS PUNTOS DE INFORMACIÓN TURÍSTICA, QUE INCLUYA EL SUMINISTRO DE LOS INSUMOS, ELEMENTOS DE ASEO Y CAFETERÍA Y MAQUINARIA, ASÍ COMO LA PROVISIÓN DEL RECURSO HUMANO CAPACITADO PARA LA EJECUCIÓN DE ACTIVIDADES PROPIAS DE ESTE SERVICIO</v>
      </c>
      <c r="C158" s="11" t="str">
        <f>_xlfn.XLOOKUP(A158,'[1]BASE CONTRACTUAL 2026'!C:C,'[1]BASE CONTRACTUAL 2026'!W:W,)</f>
        <v>CONSORCIO @ C&amp;D</v>
      </c>
      <c r="D158" s="11" t="s">
        <v>177</v>
      </c>
      <c r="E158" s="9">
        <f>_xlfn.XLOOKUP(A158,'[1]BASE CONTRACTUAL 2026'!C:C,'[1]BASE CONTRACTUAL 2026'!K:K,)</f>
        <v>49000000</v>
      </c>
      <c r="F158" s="9">
        <f>_xlfn.XLOOKUP(A158,'[1]BASE CONTRACTUAL 2026'!C:C,'[1]BASE CONTRACTUAL 2026'!L:L,)</f>
        <v>0</v>
      </c>
      <c r="G158" s="9">
        <f t="shared" si="8"/>
        <v>49000000</v>
      </c>
      <c r="H158" s="9">
        <f>SUMIF('[1] CRP'!K:K,A158,'[1] CRP'!AQ:AQ)</f>
        <v>17096713</v>
      </c>
      <c r="I158" s="15">
        <f t="shared" si="7"/>
        <v>0.34891251020408165</v>
      </c>
      <c r="J158" s="9">
        <f t="shared" si="9"/>
        <v>31903287</v>
      </c>
      <c r="K158" s="10">
        <f>_xlfn.XLOOKUP(A158,'[1]BASE CONTRACTUAL 2026'!C:C,'[1]BASE CONTRACTUAL 2026'!P:P,)</f>
        <v>46141</v>
      </c>
      <c r="L158" s="10">
        <f>_xlfn.XLOOKUP(A158,'[1]BASE CONTRACTUAL 2026'!C:C,'[1]BASE CONTRACTUAL 2026'!Q:Q,)</f>
        <v>46415</v>
      </c>
      <c r="M158" s="20">
        <f>_xlfn.XLOOKUP(A158,'[1]BASE CONTRACTUAL 2026'!C:C,'[1]BASE CONTRACTUAL 2026'!R:R,)</f>
        <v>0</v>
      </c>
      <c r="N158" s="10">
        <f>_xlfn.XLOOKUP(A158,'[1]BASE CONTRACTUAL 2026'!C:C,'[1]BASE CONTRACTUAL 2026'!S:S,)</f>
        <v>46415</v>
      </c>
      <c r="O158" s="12" t="str">
        <f>_xlfn.XLOOKUP(A158,'[1]BASE CONTRACTUAL 2026'!C:C,'[1]BASE CONTRACTUAL 2026'!E:E,)</f>
        <v>https://operaciones.colombiacompra.gov.co/tienda-virtual-del-estado-colombiano/ordenes-compra/164056</v>
      </c>
    </row>
    <row r="159" spans="1:15" ht="31.5" x14ac:dyDescent="0.25">
      <c r="A159" s="8" t="s">
        <v>163</v>
      </c>
      <c r="B159" s="19" t="str">
        <f>_xlfn.XLOOKUP(A159,'[1]BASE CONTRACTUAL 2026'!C:C,'[1]BASE CONTRACTUAL 2026'!G:G,)</f>
        <v>ADQUISICIÓN DE RENOVACIÓN; SOPORTE Y ACTUALIZACIÓN DEL LICENCIAMIENTO DEL ANTIVIRUS BITDEFENDER GRAVITYZONE.</v>
      </c>
      <c r="C159" s="11" t="str">
        <f>_xlfn.XLOOKUP(A159,'[1]BASE CONTRACTUAL 2026'!C:C,'[1]BASE CONTRACTUAL 2026'!W:W,)</f>
        <v>STAR SOLUTIONS TI SAS</v>
      </c>
      <c r="D159" s="11" t="s">
        <v>177</v>
      </c>
      <c r="E159" s="9">
        <f>_xlfn.XLOOKUP(A159,'[1]BASE CONTRACTUAL 2026'!C:C,'[1]BASE CONTRACTUAL 2026'!K:K,)</f>
        <v>18450000</v>
      </c>
      <c r="F159" s="9">
        <f>_xlfn.XLOOKUP(A159,'[1]BASE CONTRACTUAL 2026'!C:C,'[1]BASE CONTRACTUAL 2026'!L:L,)</f>
        <v>0</v>
      </c>
      <c r="G159" s="9">
        <f t="shared" si="8"/>
        <v>18450000</v>
      </c>
      <c r="H159" s="9">
        <f>SUMIF('[1] CRP'!K:K,A159,'[1] CRP'!AQ:AQ)</f>
        <v>18450000</v>
      </c>
      <c r="I159" s="15">
        <f t="shared" si="7"/>
        <v>1</v>
      </c>
      <c r="J159" s="9">
        <f t="shared" si="9"/>
        <v>0</v>
      </c>
      <c r="K159" s="10">
        <f>_xlfn.XLOOKUP(A159,'[1]BASE CONTRACTUAL 2026'!C:C,'[1]BASE CONTRACTUAL 2026'!P:P,)</f>
        <v>46153</v>
      </c>
      <c r="L159" s="10">
        <f>_xlfn.XLOOKUP(A159,'[1]BASE CONTRACTUAL 2026'!C:C,'[1]BASE CONTRACTUAL 2026'!Q:Q,)</f>
        <v>46174</v>
      </c>
      <c r="M159" s="20">
        <f>_xlfn.XLOOKUP(A159,'[1]BASE CONTRACTUAL 2026'!C:C,'[1]BASE CONTRACTUAL 2026'!R:R,)</f>
        <v>0</v>
      </c>
      <c r="N159" s="10">
        <f>_xlfn.XLOOKUP(A159,'[1]BASE CONTRACTUAL 2026'!C:C,'[1]BASE CONTRACTUAL 2026'!S:S,)</f>
        <v>46183</v>
      </c>
      <c r="O159" s="12" t="str">
        <f>_xlfn.XLOOKUP(A159,'[1]BASE CONTRACTUAL 2026'!C:C,'[1]BASE CONTRACTUAL 2026'!E:E,)</f>
        <v>https://community.secop.gov.co/Public/Tendering/OpportunityDetail/Index?noticeUID=CO1.NTC.10218962&amp;isFromPublicArea=True&amp;isModal=true&amp;asPopupView=true</v>
      </c>
    </row>
    <row r="160" spans="1:15" ht="31.5" x14ac:dyDescent="0.25">
      <c r="A160" s="8" t="s">
        <v>164</v>
      </c>
      <c r="B160" s="19" t="str">
        <f>_xlfn.XLOOKUP(A160,'[1]BASE CONTRACTUAL 2026'!C:C,'[1]BASE CONTRACTUAL 2026'!G:G,)</f>
        <v>Prestar servicio público de transporte terrestre automotor especial para el Instituto Distrital de Turismo</v>
      </c>
      <c r="C160" s="11" t="str">
        <f>_xlfn.XLOOKUP(A160,'[1]BASE CONTRACTUAL 2026'!C:C,'[1]BASE CONTRACTUAL 2026'!W:W,)</f>
        <v>UNION TEMPORAL AMP 2022</v>
      </c>
      <c r="D160" s="11" t="s">
        <v>177</v>
      </c>
      <c r="E160" s="9">
        <f>_xlfn.XLOOKUP(A160,'[1]BASE CONTRACTUAL 2026'!C:C,'[1]BASE CONTRACTUAL 2026'!K:K,)</f>
        <v>39051050</v>
      </c>
      <c r="F160" s="9">
        <f>_xlfn.XLOOKUP(A160,'[1]BASE CONTRACTUAL 2026'!C:C,'[1]BASE CONTRACTUAL 2026'!L:L,)</f>
        <v>0</v>
      </c>
      <c r="G160" s="9">
        <f t="shared" si="8"/>
        <v>39051050</v>
      </c>
      <c r="H160" s="9">
        <f>SUMIF('[1] CRP'!K:K,A160,'[1] CRP'!AQ:AQ)</f>
        <v>2118400</v>
      </c>
      <c r="I160" s="15">
        <f t="shared" si="7"/>
        <v>5.4246940863305851E-2</v>
      </c>
      <c r="J160" s="9">
        <f t="shared" si="9"/>
        <v>36932650</v>
      </c>
      <c r="K160" s="10">
        <f>_xlfn.XLOOKUP(A160,'[1]BASE CONTRACTUAL 2026'!C:C,'[1]BASE CONTRACTUAL 2026'!P:P,)</f>
        <v>46150</v>
      </c>
      <c r="L160" s="10">
        <f>_xlfn.XLOOKUP(A160,'[1]BASE CONTRACTUAL 2026'!C:C,'[1]BASE CONTRACTUAL 2026'!Q:Q,)</f>
        <v>46387</v>
      </c>
      <c r="M160" s="20">
        <f>_xlfn.XLOOKUP(A160,'[1]BASE CONTRACTUAL 2026'!C:C,'[1]BASE CONTRACTUAL 2026'!R:R,)</f>
        <v>0</v>
      </c>
      <c r="N160" s="10">
        <f>_xlfn.XLOOKUP(A160,'[1]BASE CONTRACTUAL 2026'!C:C,'[1]BASE CONTRACTUAL 2026'!S:S,)</f>
        <v>46387</v>
      </c>
      <c r="O160" s="12" t="str">
        <f>_xlfn.XLOOKUP(A160,'[1]BASE CONTRACTUAL 2026'!C:C,'[1]BASE CONTRACTUAL 2026'!E:E,)</f>
        <v>https://operaciones.colombiacompra.gov.co/tienda-virtual-del-estado-colombiano/ordenes-compra/164207</v>
      </c>
    </row>
    <row r="161" spans="1:15" ht="47.25" x14ac:dyDescent="0.25">
      <c r="A161" s="8" t="s">
        <v>165</v>
      </c>
      <c r="B161" s="19" t="str">
        <f>_xlfn.XLOOKUP(A161,'[1]BASE CONTRACTUAL 2026'!C:C,'[1]BASE CONTRACTUAL 2026'!G:G,)</f>
        <v>ADQUIRIR LOS SERVICIOS DE SUSCRIPCIÓN DE BUZONES DE CORREO ELECTRÓNICO, RETENCIÓN DE BUZÓN Y EL SOPORTE TÉCNICO PARA EL INSTITUTO DISTRITAL DE TURISMO.</v>
      </c>
      <c r="C161" s="11" t="str">
        <f>_xlfn.XLOOKUP(A161,'[1]BASE CONTRACTUAL 2026'!C:C,'[1]BASE CONTRACTUAL 2026'!W:W,)</f>
        <v>Xertica Colombia SAS</v>
      </c>
      <c r="D161" s="11" t="s">
        <v>177</v>
      </c>
      <c r="E161" s="9">
        <f>_xlfn.XLOOKUP(A161,'[1]BASE CONTRACTUAL 2026'!C:C,'[1]BASE CONTRACTUAL 2026'!K:K,)</f>
        <v>71179284</v>
      </c>
      <c r="F161" s="9">
        <f>_xlfn.XLOOKUP(A161,'[1]BASE CONTRACTUAL 2026'!C:C,'[1]BASE CONTRACTUAL 2026'!L:L,)</f>
        <v>0</v>
      </c>
      <c r="G161" s="9">
        <f t="shared" si="8"/>
        <v>71179284</v>
      </c>
      <c r="H161" s="9">
        <f>SUMIF('[1] CRP'!K:K,A161,'[1] CRP'!AQ:AQ)</f>
        <v>71179284</v>
      </c>
      <c r="I161" s="15">
        <f t="shared" si="7"/>
        <v>1</v>
      </c>
      <c r="J161" s="9">
        <f t="shared" si="9"/>
        <v>0</v>
      </c>
      <c r="K161" s="10">
        <f>_xlfn.XLOOKUP(A161,'[1]BASE CONTRACTUAL 2026'!C:C,'[1]BASE CONTRACTUAL 2026'!P:P,)</f>
        <v>46162</v>
      </c>
      <c r="L161" s="10">
        <f>_xlfn.XLOOKUP(A161,'[1]BASE CONTRACTUAL 2026'!C:C,'[1]BASE CONTRACTUAL 2026'!Q:Q,)</f>
        <v>46265</v>
      </c>
      <c r="M161" s="20">
        <f>_xlfn.XLOOKUP(A161,'[1]BASE CONTRACTUAL 2026'!C:C,'[1]BASE CONTRACTUAL 2026'!R:R,)</f>
        <v>0</v>
      </c>
      <c r="N161" s="10">
        <f>_xlfn.XLOOKUP(A161,'[1]BASE CONTRACTUAL 2026'!C:C,'[1]BASE CONTRACTUAL 2026'!S:S,)</f>
        <v>46265</v>
      </c>
      <c r="O161" s="12" t="str">
        <f>_xlfn.XLOOKUP(A161,'[1]BASE CONTRACTUAL 2026'!C:C,'[1]BASE CONTRACTUAL 2026'!E:E,)</f>
        <v>https://operaciones.colombiacompra.gov.co/tienda-virtual-del-estado-colombiano/ordenes-compra/164749</v>
      </c>
    </row>
    <row r="162" spans="1:15" ht="47.25" x14ac:dyDescent="0.25">
      <c r="A162" s="8" t="s">
        <v>174</v>
      </c>
      <c r="B162" s="19" t="str">
        <f>_xlfn.XLOOKUP(A162,'[1]BASE CONTRACTUAL 2026'!C:C,'[1]BASE CONTRACTUAL 2026'!G:G,)</f>
        <v>SUMINISTRO DE TIQUETES AÉREOS A DESTINOS NACIONALES E INTERNACIONALES PARA CUBRIR LOS DESPLAZAMIENTOS QUE REQUIERAN LOS (LAS)FUNCIONARIOS(AS) DEL INSTITUTO DISTRITAL DE TURISMO</v>
      </c>
      <c r="C162" s="11" t="str">
        <f>_xlfn.XLOOKUP(A162,'[1]BASE CONTRACTUAL 2026'!C:C,'[1]BASE CONTRACTUAL 2026'!W:W,)</f>
        <v>AVolar Viajes y Turismo Ltda</v>
      </c>
      <c r="D162" s="11" t="s">
        <v>177</v>
      </c>
      <c r="E162" s="9">
        <f>_xlfn.XLOOKUP(A162,'[1]BASE CONTRACTUAL 2026'!C:C,'[1]BASE CONTRACTUAL 2026'!K:K,)</f>
        <v>49000000</v>
      </c>
      <c r="F162" s="9">
        <f>_xlfn.XLOOKUP(A162,'[1]BASE CONTRACTUAL 2026'!C:C,'[1]BASE CONTRACTUAL 2026'!L:L,)</f>
        <v>0</v>
      </c>
      <c r="G162" s="9">
        <f t="shared" si="8"/>
        <v>49000000</v>
      </c>
      <c r="H162" s="9">
        <f>SUMIF('[1] CRP'!K:K,A162,'[1] CRP'!AQ:AQ)</f>
        <v>4724540</v>
      </c>
      <c r="I162" s="15">
        <f t="shared" si="7"/>
        <v>9.6419183673469383E-2</v>
      </c>
      <c r="J162" s="9">
        <f t="shared" si="9"/>
        <v>44275460</v>
      </c>
      <c r="K162" s="10">
        <f>_xlfn.XLOOKUP(A162,'[1]BASE CONTRACTUAL 2026'!C:C,'[1]BASE CONTRACTUAL 2026'!P:P,)</f>
        <v>46174</v>
      </c>
      <c r="L162" s="10">
        <f>_xlfn.XLOOKUP(A162,'[1]BASE CONTRACTUAL 2026'!C:C,'[1]BASE CONTRACTUAL 2026'!Q:Q,)</f>
        <v>46387</v>
      </c>
      <c r="M162" s="20">
        <f>_xlfn.XLOOKUP(A162,'[1]BASE CONTRACTUAL 2026'!C:C,'[1]BASE CONTRACTUAL 2026'!R:R,)</f>
        <v>0</v>
      </c>
      <c r="N162" s="10">
        <f>_xlfn.XLOOKUP(A162,'[1]BASE CONTRACTUAL 2026'!C:C,'[1]BASE CONTRACTUAL 2026'!S:S,)</f>
        <v>46387</v>
      </c>
      <c r="O162" s="12" t="str">
        <f>_xlfn.XLOOKUP(A162,'[1]BASE CONTRACTUAL 2026'!C:C,'[1]BASE CONTRACTUAL 2026'!E:E,)</f>
        <v>https://community.secop.gov.co/Public/Tendering/OpportunityDetail/Index?noticeUID=CO1.NTC.10308510&amp;isFromPublicArea=True&amp;isModal=true&amp;asPopupView=true</v>
      </c>
    </row>
    <row r="163" spans="1:15" ht="63" x14ac:dyDescent="0.25">
      <c r="A163" s="8" t="s">
        <v>175</v>
      </c>
      <c r="B163" s="19" t="str">
        <f>_xlfn.XLOOKUP(A163,'[1]BASE CONTRACTUAL 2026'!C:C,'[1]BASE CONTRACTUAL 2026'!G:G,)</f>
        <v>ADQUIRIR LOS SUMINISTROS NECESARIOS PARA EL CORRECTO FUNCIONAMIENTO DE LAS IMPRESORAS DEL INSTITUTO DISTRITAL DE TURISMO (IDT), CON EL FIN DE GARANTIZAR LA CONTINUIDAD DE LAS OPERACIONES ADMINISTRATIVAS Y MISIONALES DE LA ENTIDAD.</v>
      </c>
      <c r="C163" s="11" t="str">
        <f>_xlfn.XLOOKUP(A163,'[1]BASE CONTRACTUAL 2026'!C:C,'[1]BASE CONTRACTUAL 2026'!W:W,)</f>
        <v>SOLUCIONES &amp; SUMINISTROS CR S.A.S</v>
      </c>
      <c r="D163" s="11" t="s">
        <v>177</v>
      </c>
      <c r="E163" s="9">
        <f>_xlfn.XLOOKUP(A163,'[1]BASE CONTRACTUAL 2026'!C:C,'[1]BASE CONTRACTUAL 2026'!K:K,)</f>
        <v>12627800</v>
      </c>
      <c r="F163" s="9">
        <f>_xlfn.XLOOKUP(A163,'[1]BASE CONTRACTUAL 2026'!C:C,'[1]BASE CONTRACTUAL 2026'!L:L,)</f>
        <v>0</v>
      </c>
      <c r="G163" s="9">
        <f t="shared" si="8"/>
        <v>12627800</v>
      </c>
      <c r="H163" s="9">
        <f>SUMIF('[1] CRP'!K:K,A163,'[1] CRP'!AQ:AQ)</f>
        <v>0</v>
      </c>
      <c r="I163" s="15">
        <f t="shared" si="7"/>
        <v>0</v>
      </c>
      <c r="J163" s="9">
        <f t="shared" si="9"/>
        <v>12627800</v>
      </c>
      <c r="K163" s="10">
        <f>_xlfn.XLOOKUP(A163,'[1]BASE CONTRACTUAL 2026'!C:C,'[1]BASE CONTRACTUAL 2026'!P:P,)</f>
        <v>46198</v>
      </c>
      <c r="L163" s="10">
        <f>_xlfn.XLOOKUP(A163,'[1]BASE CONTRACTUAL 2026'!C:C,'[1]BASE CONTRACTUAL 2026'!Q:Q,)</f>
        <v>46227</v>
      </c>
      <c r="M163" s="20">
        <f>_xlfn.XLOOKUP(A163,'[1]BASE CONTRACTUAL 2026'!C:C,'[1]BASE CONTRACTUAL 2026'!R:R,)</f>
        <v>0</v>
      </c>
      <c r="N163" s="10">
        <f>_xlfn.XLOOKUP(A163,'[1]BASE CONTRACTUAL 2026'!C:C,'[1]BASE CONTRACTUAL 2026'!S:S,)</f>
        <v>46227</v>
      </c>
      <c r="O163" s="12" t="str">
        <f>_xlfn.XLOOKUP(A163,'[1]BASE CONTRACTUAL 2026'!C:C,'[1]BASE CONTRACTUAL 2026'!E:E,)</f>
        <v>https://community.secop.gov.co/Public/Tendering/OpportunityDetail/Index?noticeUID=CO1.NTC.10319712&amp;isFromPublicArea=True&amp;isModal=true&amp;asPopupView=true</v>
      </c>
    </row>
    <row r="164" spans="1:15" ht="47.25" x14ac:dyDescent="0.25">
      <c r="A164" s="8" t="s">
        <v>178</v>
      </c>
      <c r="B164" s="19" t="str">
        <f>_xlfn.XLOOKUP(A164,'[1]BASE CONTRACTUAL 2026'!C:C,'[1]BASE CONTRACTUAL 2026'!G:G,)</f>
        <v>Arrendamiento de bien inmueble adecuado para el funcionamiento administrativo de la sede del instituto distrital de turismo y los puntos de información turística; de conformidad con las especificaciones técnicas requeridas.</v>
      </c>
      <c r="C164" s="11" t="str">
        <f>_xlfn.XLOOKUP(A164,'[1]BASE CONTRACTUAL 2026'!C:C,'[1]BASE CONTRACTUAL 2026'!W:W,)</f>
        <v>FAMOC DEPANEL S.A.S.</v>
      </c>
      <c r="D164" s="11" t="s">
        <v>177</v>
      </c>
      <c r="E164" s="9">
        <f>_xlfn.XLOOKUP(A164,'[1]BASE CONTRACTUAL 2026'!C:C,'[1]BASE CONTRACTUAL 2026'!K:K,)</f>
        <v>803951925</v>
      </c>
      <c r="F164" s="9">
        <f>_xlfn.XLOOKUP(A164,'[1]BASE CONTRACTUAL 2026'!C:C,'[1]BASE CONTRACTUAL 2026'!L:L,)</f>
        <v>0</v>
      </c>
      <c r="G164" s="9">
        <f t="shared" si="8"/>
        <v>803951925</v>
      </c>
      <c r="H164" s="9">
        <f>SUMIF('[1] CRP'!K:K,A164,'[1] CRP'!AQ:AQ)</f>
        <v>114850275</v>
      </c>
      <c r="I164" s="15">
        <f t="shared" si="7"/>
        <v>0.14285714285714285</v>
      </c>
      <c r="J164" s="9">
        <f t="shared" si="9"/>
        <v>689101650</v>
      </c>
      <c r="K164" s="10">
        <f>_xlfn.XLOOKUP(A164,'[1]BASE CONTRACTUAL 2026'!C:C,'[1]BASE CONTRACTUAL 2026'!P:P,)</f>
        <v>46206</v>
      </c>
      <c r="L164" s="10">
        <f>_xlfn.XLOOKUP(A164,'[1]BASE CONTRACTUAL 2026'!C:C,'[1]BASE CONTRACTUAL 2026'!Q:Q,)</f>
        <v>46420</v>
      </c>
      <c r="M164" s="20">
        <f>_xlfn.XLOOKUP(A164,'[1]BASE CONTRACTUAL 2026'!C:C,'[1]BASE CONTRACTUAL 2026'!R:R,)</f>
        <v>0</v>
      </c>
      <c r="N164" s="10">
        <f>_xlfn.XLOOKUP(A164,'[1]BASE CONTRACTUAL 2026'!C:C,'[1]BASE CONTRACTUAL 2026'!S:S,)</f>
        <v>46420</v>
      </c>
      <c r="O164" s="12" t="str">
        <f>_xlfn.XLOOKUP(A164,'[1]BASE CONTRACTUAL 2026'!C:C,'[1]BASE CONTRACTUAL 2026'!E:E,)</f>
        <v>https://community.secop.gov.co/Public/Tendering/OpportunityDetail/Index?noticeUID=CO1.NTC.10443468&amp;isFromPublicArea=True&amp;isModal=true&amp;asPopupView=true</v>
      </c>
    </row>
    <row r="165" spans="1:15" ht="78.75" x14ac:dyDescent="0.25">
      <c r="A165" s="8" t="s">
        <v>179</v>
      </c>
      <c r="B165" s="19" t="str">
        <f>_xlfn.XLOOKUP(A165,'[1]BASE CONTRACTUAL 2026'!C:C,'[1]BASE CONTRACTUAL 2026'!G:G,)</f>
        <v>PRESTAR LOS SERVICIOS DE UNA AGENCIA CENTRAL DE MEDIOS CON EL PROPÓSITO DE CONTRIBUIR AL POSICIONAMIENTO DE BOGOTÁ COMO DESTINO TURÍSTICO, MEDIANTE LA DIFUSIÓN DE LA OFERTA TURÍSTICA DE LA CIUDAD A TRAVÉS DE MEDIOS DE COMUNICACIÓN, TANTO TRADICIONALES COMO NO TRADICIONALES, EN LOS ÁMBITOS NACIONAL E INTERNACIONAL</v>
      </c>
      <c r="C165" s="11" t="str">
        <f>_xlfn.XLOOKUP(A165,'[1]BASE CONTRACTUAL 2026'!C:C,'[1]BASE CONTRACTUAL 2026'!W:W,)</f>
        <v>PEZETA PUBLICIDAD SAS</v>
      </c>
      <c r="D165" s="11" t="s">
        <v>177</v>
      </c>
      <c r="E165" s="9">
        <f>_xlfn.XLOOKUP(A165,'[1]BASE CONTRACTUAL 2026'!C:C,'[1]BASE CONTRACTUAL 2026'!K:K,)</f>
        <v>541430000</v>
      </c>
      <c r="F165" s="9">
        <f>_xlfn.XLOOKUP(A165,'[1]BASE CONTRACTUAL 2026'!C:C,'[1]BASE CONTRACTUAL 2026'!L:L,)</f>
        <v>0</v>
      </c>
      <c r="G165" s="9">
        <f t="shared" si="8"/>
        <v>541430000</v>
      </c>
      <c r="H165" s="9">
        <f>SUMIF('[1] CRP'!K:K,A165,'[1] CRP'!AQ:AQ)</f>
        <v>0</v>
      </c>
      <c r="I165" s="15">
        <f t="shared" si="7"/>
        <v>0</v>
      </c>
      <c r="J165" s="9">
        <f t="shared" si="9"/>
        <v>541430000</v>
      </c>
      <c r="K165" s="10">
        <f>_xlfn.XLOOKUP(A165,'[1]BASE CONTRACTUAL 2026'!C:C,'[1]BASE CONTRACTUAL 2026'!P:P,)</f>
        <v>46212</v>
      </c>
      <c r="L165" s="10">
        <f>_xlfn.XLOOKUP(A165,'[1]BASE CONTRACTUAL 2026'!C:C,'[1]BASE CONTRACTUAL 2026'!Q:Q,)</f>
        <v>46387</v>
      </c>
      <c r="M165" s="20">
        <f>_xlfn.XLOOKUP(A165,'[1]BASE CONTRACTUAL 2026'!C:C,'[1]BASE CONTRACTUAL 2026'!R:R,)</f>
        <v>0</v>
      </c>
      <c r="N165" s="10">
        <f>_xlfn.XLOOKUP(A165,'[1]BASE CONTRACTUAL 2026'!C:C,'[1]BASE CONTRACTUAL 2026'!S:S,)</f>
        <v>46387</v>
      </c>
      <c r="O165" s="12" t="str">
        <f>_xlfn.XLOOKUP(A165,'[1]BASE CONTRACTUAL 2026'!C:C,'[1]BASE CONTRACTUAL 2026'!E:E,)</f>
        <v>https://community.secop.gov.co/Public/Tendering/OpportunityDetail/Index?noticeUID=CO1.NTC.10316557&amp;isFromPublicArea=True&amp;isModal=true&amp;asPopupView=true</v>
      </c>
    </row>
    <row r="166" spans="1:15" ht="47.25" x14ac:dyDescent="0.25">
      <c r="A166" s="8" t="s">
        <v>180</v>
      </c>
      <c r="B166" s="19" t="str">
        <f>_xlfn.XLOOKUP(A166,'[1]BASE CONTRACTUAL 2026'!C:C,'[1]BASE CONTRACTUAL 2026'!G:G,)</f>
        <v>LA ENTIDAD REQUERE ADQUIRIR LICENCIAMIENTO INTEGRAL DE CORREO ELECTRÓNICO Y EL SOPORTE TÉCNICO PARA EL ADECUADO FUNCIONAMIENTO DE LA PLATAFORMA TECNOLÓGICA DEL INSTITUTO DISTRITAL DE TURISMO</v>
      </c>
      <c r="C166" s="11" t="str">
        <f>_xlfn.XLOOKUP(A166,'[1]BASE CONTRACTUAL 2026'!C:C,'[1]BASE CONTRACTUAL 2026'!W:W,)</f>
        <v>CONTROLES EMPRESARIALES SAS</v>
      </c>
      <c r="D166" s="11" t="s">
        <v>177</v>
      </c>
      <c r="E166" s="9">
        <f>_xlfn.XLOOKUP(A166,'[1]BASE CONTRACTUAL 2026'!C:C,'[1]BASE CONTRACTUAL 2026'!K:K,)</f>
        <v>370147250</v>
      </c>
      <c r="F166" s="9">
        <f>_xlfn.XLOOKUP(A166,'[1]BASE CONTRACTUAL 2026'!C:C,'[1]BASE CONTRACTUAL 2026'!L:L,)</f>
        <v>0</v>
      </c>
      <c r="G166" s="9">
        <f t="shared" si="8"/>
        <v>370147250</v>
      </c>
      <c r="H166" s="9">
        <f>SUMIF('[1] CRP'!K:K,A166,'[1] CRP'!AQ:AQ)</f>
        <v>0</v>
      </c>
      <c r="I166" s="15">
        <f t="shared" si="7"/>
        <v>0</v>
      </c>
      <c r="J166" s="9">
        <f t="shared" si="9"/>
        <v>370147250</v>
      </c>
      <c r="K166" s="10">
        <f>_xlfn.XLOOKUP(A166,'[1]BASE CONTRACTUAL 2026'!C:C,'[1]BASE CONTRACTUAL 2026'!P:P,)</f>
        <v>46209</v>
      </c>
      <c r="L166" s="10">
        <f>_xlfn.XLOOKUP(A166,'[1]BASE CONTRACTUAL 2026'!C:C,'[1]BASE CONTRACTUAL 2026'!Q:Q,)</f>
        <v>46300</v>
      </c>
      <c r="M166" s="20">
        <f>_xlfn.XLOOKUP(A166,'[1]BASE CONTRACTUAL 2026'!C:C,'[1]BASE CONTRACTUAL 2026'!R:R,)</f>
        <v>0</v>
      </c>
      <c r="N166" s="10">
        <f>_xlfn.XLOOKUP(A166,'[1]BASE CONTRACTUAL 2026'!C:C,'[1]BASE CONTRACTUAL 2026'!S:S,)</f>
        <v>46300</v>
      </c>
      <c r="O166" s="12" t="str">
        <f>_xlfn.XLOOKUP(A166,'[1]BASE CONTRACTUAL 2026'!C:C,'[1]BASE CONTRACTUAL 2026'!E:E,)</f>
        <v>https://operaciones.colombiacompra.gov.co/tienda-virtual-del-estado-colombiano/ordenes-compra/166423</v>
      </c>
    </row>
    <row r="167" spans="1:15" ht="47.25" x14ac:dyDescent="0.25">
      <c r="A167" s="8" t="s">
        <v>181</v>
      </c>
      <c r="B167" s="19" t="str">
        <f>_xlfn.XLOOKUP(A167,'[1]BASE CONTRACTUAL 2026'!C:C,'[1]BASE CONTRACTUAL 2026'!G:G,)</f>
        <v>PRESTAR EL SERVICIO DE MANTENIMIENTO PREVENTIVO Y CORRECTIVO; CON SUMINISTRO DE REPUESTOS PARA LOS VEHÍCULOS DE PROPIEDAD DEL INSTITUTO DISTRITAL DE TURISMO; INCLUYENDO LA ADQUISICIÓN DE LLANTAS</v>
      </c>
      <c r="C167" s="11" t="str">
        <f>_xlfn.XLOOKUP(A167,'[1]BASE CONTRACTUAL 2026'!C:C,'[1]BASE CONTRACTUAL 2026'!W:W,)</f>
        <v>CONTINENTAL DE PARTES Y SERVICIOS SAS</v>
      </c>
      <c r="D167" s="11" t="s">
        <v>177</v>
      </c>
      <c r="E167" s="9">
        <f>_xlfn.XLOOKUP(A167,'[1]BASE CONTRACTUAL 2026'!C:C,'[1]BASE CONTRACTUAL 2026'!K:K,)</f>
        <v>19528000</v>
      </c>
      <c r="F167" s="9">
        <f>_xlfn.XLOOKUP(A167,'[1]BASE CONTRACTUAL 2026'!C:C,'[1]BASE CONTRACTUAL 2026'!L:L,)</f>
        <v>0</v>
      </c>
      <c r="G167" s="9">
        <f t="shared" si="8"/>
        <v>19528000</v>
      </c>
      <c r="H167" s="9">
        <f>SUMIF('[1] CRP'!K:K,A167,'[1] CRP'!AQ:AQ)</f>
        <v>0</v>
      </c>
      <c r="I167" s="15">
        <f t="shared" si="7"/>
        <v>0</v>
      </c>
      <c r="J167" s="9">
        <f t="shared" si="9"/>
        <v>19528000</v>
      </c>
      <c r="K167" s="10">
        <f>_xlfn.XLOOKUP(A167,'[1]BASE CONTRACTUAL 2026'!C:C,'[1]BASE CONTRACTUAL 2026'!P:P,)</f>
        <v>46219</v>
      </c>
      <c r="L167" s="10">
        <f>_xlfn.XLOOKUP(A167,'[1]BASE CONTRACTUAL 2026'!C:C,'[1]BASE CONTRACTUAL 2026'!Q:Q,)</f>
        <v>46387</v>
      </c>
      <c r="M167" s="20">
        <f>_xlfn.XLOOKUP(A167,'[1]BASE CONTRACTUAL 2026'!C:C,'[1]BASE CONTRACTUAL 2026'!R:R,)</f>
        <v>0</v>
      </c>
      <c r="N167" s="10">
        <f>_xlfn.XLOOKUP(A167,'[1]BASE CONTRACTUAL 2026'!C:C,'[1]BASE CONTRACTUAL 2026'!S:S,)</f>
        <v>46387</v>
      </c>
      <c r="O167" s="12" t="str">
        <f>_xlfn.XLOOKUP(A167,'[1]BASE CONTRACTUAL 2026'!C:C,'[1]BASE CONTRACTUAL 2026'!E:E,)</f>
        <v>https://community.secop.gov.co/Public/Tendering/OpportunityDetail/Index?noticeUID=CO1.NTC.10396945&amp;isFromPublicArea=True&amp;isModal=true&amp;asPopupView=true</v>
      </c>
    </row>
    <row r="168" spans="1:15" ht="63" x14ac:dyDescent="0.25">
      <c r="A168" s="8" t="s">
        <v>182</v>
      </c>
      <c r="B168" s="19" t="str">
        <f>_xlfn.XLOOKUP(A168,'[1]BASE CONTRACTUAL 2026'!C:C,'[1]BASE CONTRACTUAL 2026'!G:G,)</f>
        <v>PRESTAR SERVICIOS PROFESIONALES JURÍDICOS EN LOS PROCESOS DE CONTRATACIÓN QUE ADELANTE EL INSTITUTO DISTRITAL DE TURISMO Y LOS DEMÁS ASUNTOS JURÍDICOS QUE LE SEAN ASIGNADOS POR LA SUPERVISIÓN DEL CONTRATO.</v>
      </c>
      <c r="C168" s="11" t="str">
        <f>_xlfn.XLOOKUP(A168,'[1]BASE CONTRACTUAL 2026'!C:C,'[1]BASE CONTRACTUAL 2026'!W:W,)</f>
        <v>PAOLA ANDREA VELASQUEZ BAQUERO</v>
      </c>
      <c r="D168" s="11" t="s">
        <v>177</v>
      </c>
      <c r="E168" s="9">
        <f>_xlfn.XLOOKUP(A168,'[1]BASE CONTRACTUAL 2026'!C:C,'[1]BASE CONTRACTUAL 2026'!K:K,)</f>
        <v>40000000</v>
      </c>
      <c r="F168" s="9">
        <f>_xlfn.XLOOKUP(A168,'[1]BASE CONTRACTUAL 2026'!C:C,'[1]BASE CONTRACTUAL 2026'!L:L,)</f>
        <v>0</v>
      </c>
      <c r="G168" s="9">
        <f t="shared" si="8"/>
        <v>40000000</v>
      </c>
      <c r="H168" s="9">
        <f>SUMIF('[1] CRP'!K:K,A168,'[1] CRP'!AQ:AQ)</f>
        <v>0</v>
      </c>
      <c r="I168" s="15">
        <f t="shared" si="7"/>
        <v>0</v>
      </c>
      <c r="J168" s="9">
        <f t="shared" si="9"/>
        <v>40000000</v>
      </c>
      <c r="K168" s="10">
        <f>_xlfn.XLOOKUP(A168,'[1]BASE CONTRACTUAL 2026'!C:C,'[1]BASE CONTRACTUAL 2026'!P:P,)</f>
        <v>46211</v>
      </c>
      <c r="L168" s="10">
        <f>_xlfn.XLOOKUP(A168,'[1]BASE CONTRACTUAL 2026'!C:C,'[1]BASE CONTRACTUAL 2026'!Q:Q,)</f>
        <v>46333</v>
      </c>
      <c r="M168" s="20">
        <f>_xlfn.XLOOKUP(A168,'[1]BASE CONTRACTUAL 2026'!C:C,'[1]BASE CONTRACTUAL 2026'!R:R,)</f>
        <v>0</v>
      </c>
      <c r="N168" s="10">
        <f>_xlfn.XLOOKUP(A168,'[1]BASE CONTRACTUAL 2026'!C:C,'[1]BASE CONTRACTUAL 2026'!S:S,)</f>
        <v>46333</v>
      </c>
      <c r="O168" s="12" t="str">
        <f>_xlfn.XLOOKUP(A168,'[1]BASE CONTRACTUAL 2026'!C:C,'[1]BASE CONTRACTUAL 2026'!E:E,)</f>
        <v>https://community.secop.gov.co/Public/Tendering/OpportunityDetail/Index?noticeUID=CO1.NTC.10470766&amp;isFromPublicArea=True&amp;isModal=true&amp;asPopupView=true</v>
      </c>
    </row>
    <row r="169" spans="1:15" ht="78.75" x14ac:dyDescent="0.25">
      <c r="A169" s="8" t="s">
        <v>183</v>
      </c>
      <c r="B169" s="19" t="str">
        <f>_xlfn.XLOOKUP(A169,'[1]BASE CONTRACTUAL 2026'!C:C,'[1]BASE CONTRACTUAL 2026'!G:G,)</f>
        <v>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v>
      </c>
      <c r="C169" s="11" t="str">
        <f>_xlfn.XLOOKUP(A169,'[1]BASE CONTRACTUAL 2026'!C:C,'[1]BASE CONTRACTUAL 2026'!W:W,)</f>
        <v>NANCY ZAMORA</v>
      </c>
      <c r="D169" s="11" t="s">
        <v>177</v>
      </c>
      <c r="E169" s="9">
        <f>_xlfn.XLOOKUP(A169,'[1]BASE CONTRACTUAL 2026'!C:C,'[1]BASE CONTRACTUAL 2026'!K:K,)</f>
        <v>24000000</v>
      </c>
      <c r="F169" s="9">
        <f>_xlfn.XLOOKUP(A169,'[1]BASE CONTRACTUAL 2026'!C:C,'[1]BASE CONTRACTUAL 2026'!L:L,)</f>
        <v>0</v>
      </c>
      <c r="G169" s="9">
        <f t="shared" si="8"/>
        <v>24000000</v>
      </c>
      <c r="H169" s="9">
        <f>SUMIF('[1] CRP'!K:K,A169,'[1] CRP'!AQ:AQ)</f>
        <v>0</v>
      </c>
      <c r="I169" s="15">
        <f t="shared" si="7"/>
        <v>0</v>
      </c>
      <c r="J169" s="9">
        <f t="shared" si="9"/>
        <v>24000000</v>
      </c>
      <c r="K169" s="10">
        <f>_xlfn.XLOOKUP(A169,'[1]BASE CONTRACTUAL 2026'!C:C,'[1]BASE CONTRACTUAL 2026'!P:P,)</f>
        <v>46217</v>
      </c>
      <c r="L169" s="10">
        <f>_xlfn.XLOOKUP(A169,'[1]BASE CONTRACTUAL 2026'!C:C,'[1]BASE CONTRACTUAL 2026'!Q:Q,)</f>
        <v>46339</v>
      </c>
      <c r="M169" s="20">
        <f>_xlfn.XLOOKUP(A169,'[1]BASE CONTRACTUAL 2026'!C:C,'[1]BASE CONTRACTUAL 2026'!R:R,)</f>
        <v>0</v>
      </c>
      <c r="N169" s="10">
        <f>_xlfn.XLOOKUP(A169,'[1]BASE CONTRACTUAL 2026'!C:C,'[1]BASE CONTRACTUAL 2026'!S:S,)</f>
        <v>46339</v>
      </c>
      <c r="O169" s="12" t="str">
        <f>_xlfn.XLOOKUP(A169,'[1]BASE CONTRACTUAL 2026'!C:C,'[1]BASE CONTRACTUAL 2026'!E:E,)</f>
        <v>https://community.secop.gov.co/Public/Tendering/OpportunityDetail/Index?noticeUID=CO1.NTC.10472418&amp;isFromPublicArea=True&amp;isModal=true&amp;asPopupView=true</v>
      </c>
    </row>
    <row r="170" spans="1:15" ht="31.5" x14ac:dyDescent="0.25">
      <c r="A170" s="8" t="s">
        <v>184</v>
      </c>
      <c r="B170" s="19" t="str">
        <f>_xlfn.XLOOKUP(A170,'[1]BASE CONTRACTUAL 2026'!C:C,'[1]BASE CONTRACTUAL 2026'!G:G,)</f>
        <v>ADQUIRIR EQUIPOS DE COMUNICACIONES PARA RENOVACIÓN TECNOLÓGICA DEL IDT</v>
      </c>
      <c r="C170" s="11" t="str">
        <f>_xlfn.XLOOKUP(A170,'[1]BASE CONTRACTUAL 2026'!C:C,'[1]BASE CONTRACTUAL 2026'!W:W,)</f>
        <v>MCO GLOBAL S A S</v>
      </c>
      <c r="D170" s="11" t="s">
        <v>177</v>
      </c>
      <c r="E170" s="9">
        <f>_xlfn.XLOOKUP(A170,'[1]BASE CONTRACTUAL 2026'!C:C,'[1]BASE CONTRACTUAL 2026'!K:K,)</f>
        <v>84174564</v>
      </c>
      <c r="F170" s="9">
        <f>_xlfn.XLOOKUP(A170,'[1]BASE CONTRACTUAL 2026'!C:C,'[1]BASE CONTRACTUAL 2026'!L:L,)</f>
        <v>0</v>
      </c>
      <c r="G170" s="9">
        <f t="shared" si="8"/>
        <v>84174564</v>
      </c>
      <c r="H170" s="9">
        <f>SUMIF('[1] CRP'!K:K,A170,'[1] CRP'!AQ:AQ)</f>
        <v>0</v>
      </c>
      <c r="I170" s="15">
        <f t="shared" si="7"/>
        <v>0</v>
      </c>
      <c r="J170" s="9">
        <f t="shared" si="9"/>
        <v>84174564</v>
      </c>
      <c r="K170" s="10">
        <f>_xlfn.XLOOKUP(A170,'[1]BASE CONTRACTUAL 2026'!C:C,'[1]BASE CONTRACTUAL 2026'!P:P,)</f>
        <v>46219</v>
      </c>
      <c r="L170" s="10">
        <f>_xlfn.XLOOKUP(A170,'[1]BASE CONTRACTUAL 2026'!C:C,'[1]BASE CONTRACTUAL 2026'!Q:Q,)</f>
        <v>46280</v>
      </c>
      <c r="M170" s="20">
        <f>_xlfn.XLOOKUP(A170,'[1]BASE CONTRACTUAL 2026'!C:C,'[1]BASE CONTRACTUAL 2026'!R:R,)</f>
        <v>0</v>
      </c>
      <c r="N170" s="10">
        <f>_xlfn.XLOOKUP(A170,'[1]BASE CONTRACTUAL 2026'!C:C,'[1]BASE CONTRACTUAL 2026'!S:S,)</f>
        <v>46280</v>
      </c>
      <c r="O170" s="12" t="str">
        <f>_xlfn.XLOOKUP(A170,'[1]BASE CONTRACTUAL 2026'!C:C,'[1]BASE CONTRACTUAL 2026'!E:E,)</f>
        <v>https://community.secop.gov.co/Public/Tendering/OpportunityDetail/Index?noticeUID=CO1.NTC.10355544&amp;isFromPublicArea=True&amp;isModal=true&amp;asPopupView=true</v>
      </c>
    </row>
    <row r="171" spans="1:15" ht="47.25" x14ac:dyDescent="0.25">
      <c r="A171" s="8" t="s">
        <v>185</v>
      </c>
      <c r="B171" s="19" t="str">
        <f>_xlfn.XLOOKUP(A171,'[1]BASE CONTRACTUAL 2026'!C:C,'[1]BASE CONTRACTUAL 2026'!G:G,)</f>
        <v>Adquirir el licenciamiento del software ArcGIS y Survey123 para diseños geográficos y levantamiento de información para fortalecer el Observatorio de Turismo y Destino Turístico Inteligente.</v>
      </c>
      <c r="C171" s="11" t="str">
        <f>_xlfn.XLOOKUP(A171,'[1]BASE CONTRACTUAL 2026'!C:C,'[1]BASE CONTRACTUAL 2026'!W:W,)</f>
        <v>UNION TEMPORAL CATALOGO DE SOFTWARE ARCGIS DE ESRI</v>
      </c>
      <c r="D171" s="11" t="s">
        <v>177</v>
      </c>
      <c r="E171" s="9">
        <f>_xlfn.XLOOKUP(A171,'[1]BASE CONTRACTUAL 2026'!C:C,'[1]BASE CONTRACTUAL 2026'!K:K,)</f>
        <v>233246634</v>
      </c>
      <c r="F171" s="9">
        <f>_xlfn.XLOOKUP(A171,'[1]BASE CONTRACTUAL 2026'!C:C,'[1]BASE CONTRACTUAL 2026'!L:L,)</f>
        <v>0</v>
      </c>
      <c r="G171" s="9">
        <f t="shared" si="8"/>
        <v>233246634</v>
      </c>
      <c r="H171" s="9">
        <f>SUMIF('[1] CRP'!K:K,A171,'[1] CRP'!AQ:AQ)</f>
        <v>233246634</v>
      </c>
      <c r="I171" s="15">
        <f t="shared" si="7"/>
        <v>1</v>
      </c>
      <c r="J171" s="9">
        <f t="shared" si="9"/>
        <v>0</v>
      </c>
      <c r="K171" s="10">
        <f>_xlfn.XLOOKUP(A171,'[1]BASE CONTRACTUAL 2026'!C:C,'[1]BASE CONTRACTUAL 2026'!P:P,)</f>
        <v>46219</v>
      </c>
      <c r="L171" s="10">
        <f>_xlfn.XLOOKUP(A171,'[1]BASE CONTRACTUAL 2026'!C:C,'[1]BASE CONTRACTUAL 2026'!Q:Q,)</f>
        <v>46583</v>
      </c>
      <c r="M171" s="20">
        <f>_xlfn.XLOOKUP(A171,'[1]BASE CONTRACTUAL 2026'!C:C,'[1]BASE CONTRACTUAL 2026'!R:R,)</f>
        <v>0</v>
      </c>
      <c r="N171" s="10">
        <f>_xlfn.XLOOKUP(A171,'[1]BASE CONTRACTUAL 2026'!C:C,'[1]BASE CONTRACTUAL 2026'!S:S,)</f>
        <v>46583</v>
      </c>
      <c r="O171" s="12" t="str">
        <f>_xlfn.XLOOKUP(A171,'[1]BASE CONTRACTUAL 2026'!C:C,'[1]BASE CONTRACTUAL 2026'!E:E,)</f>
        <v>https://operaciones.colombiacompra.gov.co/tienda-virtual-del-estado-colombiano/ordenes-compra/166869</v>
      </c>
    </row>
    <row r="172" spans="1:15" ht="47.25" x14ac:dyDescent="0.25">
      <c r="A172" s="8" t="s">
        <v>186</v>
      </c>
      <c r="B172" s="19" t="str">
        <f>_xlfn.XLOOKUP(A172,'[1]BASE CONTRACTUAL 2026'!C:C,'[1]BASE CONTRACTUAL 2026'!G:G,)</f>
        <v>PRESTAR SERVICIO INTEGRAL DE CONECTIVIDAD, CANALES DE COMUNICACIÓN, INTERNET CORPORATIVO Y HOSTING DE LOS SITIOS WEB DEL INSTITUTO DISTRITAL DE TURISMO</v>
      </c>
      <c r="C172" s="11" t="str">
        <f>_xlfn.XLOOKUP(A172,'[1]BASE CONTRACTUAL 2026'!C:C,'[1]BASE CONTRACTUAL 2026'!W:W,)</f>
        <v>EMPRESA DE TELECOMUNICACIONES DE BOGOTÁ S.A. E.S.P. - ETB S.A. ESP</v>
      </c>
      <c r="D172" s="11" t="s">
        <v>177</v>
      </c>
      <c r="E172" s="9">
        <f>_xlfn.XLOOKUP(A172,'[1]BASE CONTRACTUAL 2026'!C:C,'[1]BASE CONTRACTUAL 2026'!K:K,)</f>
        <v>272123091</v>
      </c>
      <c r="F172" s="9">
        <f>_xlfn.XLOOKUP(A172,'[1]BASE CONTRACTUAL 2026'!C:C,'[1]BASE CONTRACTUAL 2026'!L:L,)</f>
        <v>0</v>
      </c>
      <c r="G172" s="9">
        <f t="shared" si="8"/>
        <v>272123091</v>
      </c>
      <c r="H172" s="9">
        <f>SUMIF('[1] CRP'!K:K,A172,'[1] CRP'!AQ:AQ)</f>
        <v>0</v>
      </c>
      <c r="I172" s="15">
        <f t="shared" si="7"/>
        <v>0</v>
      </c>
      <c r="J172" s="9">
        <f t="shared" si="9"/>
        <v>272123091</v>
      </c>
      <c r="K172" s="10">
        <f>_xlfn.XLOOKUP(A172,'[1]BASE CONTRACTUAL 2026'!C:C,'[1]BASE CONTRACTUAL 2026'!P:P,)</f>
        <v>46222</v>
      </c>
      <c r="L172" s="10">
        <f>_xlfn.XLOOKUP(A172,'[1]BASE CONTRACTUAL 2026'!C:C,'[1]BASE CONTRACTUAL 2026'!Q:Q,)</f>
        <v>46422</v>
      </c>
      <c r="M172" s="20">
        <f>_xlfn.XLOOKUP(A172,'[1]BASE CONTRACTUAL 2026'!C:C,'[1]BASE CONTRACTUAL 2026'!R:R,)</f>
        <v>0</v>
      </c>
      <c r="N172" s="10">
        <f>_xlfn.XLOOKUP(A172,'[1]BASE CONTRACTUAL 2026'!C:C,'[1]BASE CONTRACTUAL 2026'!S:S,)</f>
        <v>46422</v>
      </c>
      <c r="O172" s="12" t="str">
        <f>_xlfn.XLOOKUP(A172,'[1]BASE CONTRACTUAL 2026'!C:C,'[1]BASE CONTRACTUAL 2026'!E:E,)</f>
        <v>https://community.secop.gov.co/Public/Tendering/OpportunityDetail/Index?noticeUID=CO1.NTC.10522041&amp;isFromPublicArea=True&amp;isModal=False</v>
      </c>
    </row>
    <row r="173" spans="1:15" ht="78.75" x14ac:dyDescent="0.25">
      <c r="A173" s="8" t="s">
        <v>187</v>
      </c>
      <c r="B173" s="19" t="str">
        <f>_xlfn.XLOOKUP(A173,'[1]BASE CONTRACTUAL 2026'!C:C,'[1]BASE CONTRACTUAL 2026'!G:G,)</f>
        <v>PRESTAR SERVICIOS PROFESIONALES A LA SUBDIRECCIÓN DE DESARROLLO Y COMPETITIVIDAD PARA
BRINDAR ACOMPAÑAMIENTO JURÍDICO EN LA GESTIÓN; REVISIÓN Y SEGUIMIENTO DE LOS PROCESOS
CONTRACTUALES Y ADMINISTRATIVOS DEL ÁREA.</v>
      </c>
      <c r="C173" s="11" t="str">
        <f>_xlfn.XLOOKUP(A173,'[1]BASE CONTRACTUAL 2026'!C:C,'[1]BASE CONTRACTUAL 2026'!W:W,)</f>
        <v>JOHAN DAVID RAMIREZ PEÑA</v>
      </c>
      <c r="D173" s="11" t="s">
        <v>177</v>
      </c>
      <c r="E173" s="9">
        <f>_xlfn.XLOOKUP(A173,'[1]BASE CONTRACTUAL 2026'!C:C,'[1]BASE CONTRACTUAL 2026'!K:K,)</f>
        <v>20250000</v>
      </c>
      <c r="F173" s="9">
        <f>_xlfn.XLOOKUP(A173,'[1]BASE CONTRACTUAL 2026'!C:C,'[1]BASE CONTRACTUAL 2026'!L:L,)</f>
        <v>0</v>
      </c>
      <c r="G173" s="9">
        <f t="shared" si="8"/>
        <v>20250000</v>
      </c>
      <c r="H173" s="9">
        <f>SUMIF('[1] CRP'!K:K,A173,'[1] CRP'!AQ:AQ)</f>
        <v>0</v>
      </c>
      <c r="I173" s="15">
        <f t="shared" si="7"/>
        <v>0</v>
      </c>
      <c r="J173" s="9">
        <f t="shared" si="9"/>
        <v>20250000</v>
      </c>
      <c r="K173" s="10">
        <f>_xlfn.XLOOKUP(A173,'[1]BASE CONTRACTUAL 2026'!C:C,'[1]BASE CONTRACTUAL 2026'!P:P,)</f>
        <v>46226</v>
      </c>
      <c r="L173" s="10">
        <f>_xlfn.XLOOKUP(A173,'[1]BASE CONTRACTUAL 2026'!C:C,'[1]BASE CONTRACTUAL 2026'!Q:Q,)</f>
        <v>46364</v>
      </c>
      <c r="M173" s="20">
        <f>_xlfn.XLOOKUP(A173,'[1]BASE CONTRACTUAL 2026'!C:C,'[1]BASE CONTRACTUAL 2026'!R:R,)</f>
        <v>0</v>
      </c>
      <c r="N173" s="10">
        <f>_xlfn.XLOOKUP(A173,'[1]BASE CONTRACTUAL 2026'!C:C,'[1]BASE CONTRACTUAL 2026'!S:S,)</f>
        <v>46364</v>
      </c>
      <c r="O173" s="12" t="str">
        <f>_xlfn.XLOOKUP(A173,'[1]BASE CONTRACTUAL 2026'!C:C,'[1]BASE CONTRACTUAL 2026'!E:E,)</f>
        <v>https://community.secop.gov.co/Public/Tendering/OpportunityDetail/Index?noticeUID=CO1.NTC.10558010&amp;isFromPublicArea=True&amp;isModal=true&amp;asPopupView=true</v>
      </c>
    </row>
    <row r="174" spans="1:15" ht="63" x14ac:dyDescent="0.25">
      <c r="A174" s="8" t="s">
        <v>188</v>
      </c>
      <c r="B174" s="19" t="str">
        <f>_xlfn.XLOOKUP(A174,'[1]BASE CONTRACTUAL 2026'!C:C,'[1]BASE CONTRACTUAL 2026'!G:G,)</f>
        <v>PRESTAR SERVICIOS PROFESIONALES PARA BRINDAR ACOMPAÑAMIENTO JURÍDICO A LA SUBDIRECCIÓN DE DESARROLLO Y COMPETITIVIDAD EN LOS ASUNTOS MISIONALES; ADMINISTRATIVOS Y CONTRACTUALES DE SU COMPETENCIA.</v>
      </c>
      <c r="C174" s="11" t="str">
        <f>_xlfn.XLOOKUP(A174,'[1]BASE CONTRACTUAL 2026'!C:C,'[1]BASE CONTRACTUAL 2026'!W:W,)</f>
        <v>DANIELA VANESSA GARCES LOPEZ</v>
      </c>
      <c r="D174" s="11" t="s">
        <v>177</v>
      </c>
      <c r="E174" s="9">
        <f>_xlfn.XLOOKUP(A174,'[1]BASE CONTRACTUAL 2026'!C:C,'[1]BASE CONTRACTUAL 2026'!K:K,)</f>
        <v>45337500</v>
      </c>
      <c r="F174" s="9">
        <f>_xlfn.XLOOKUP(A174,'[1]BASE CONTRACTUAL 2026'!C:C,'[1]BASE CONTRACTUAL 2026'!L:L,)</f>
        <v>0</v>
      </c>
      <c r="G174" s="9">
        <f t="shared" si="8"/>
        <v>45337500</v>
      </c>
      <c r="H174" s="9">
        <f>SUMIF('[1] CRP'!K:K,A174,'[1] CRP'!AQ:AQ)</f>
        <v>0</v>
      </c>
      <c r="I174" s="15">
        <f t="shared" si="7"/>
        <v>0</v>
      </c>
      <c r="J174" s="9">
        <f t="shared" si="9"/>
        <v>45337500</v>
      </c>
      <c r="K174" s="10">
        <f>_xlfn.XLOOKUP(A174,'[1]BASE CONTRACTUAL 2026'!C:C,'[1]BASE CONTRACTUAL 2026'!P:P,)</f>
        <v>46226</v>
      </c>
      <c r="L174" s="10">
        <f>_xlfn.XLOOKUP(A174,'[1]BASE CONTRACTUAL 2026'!C:C,'[1]BASE CONTRACTUAL 2026'!Q:Q,)</f>
        <v>46363</v>
      </c>
      <c r="M174" s="20">
        <f>_xlfn.XLOOKUP(A174,'[1]BASE CONTRACTUAL 2026'!C:C,'[1]BASE CONTRACTUAL 2026'!R:R,)</f>
        <v>0</v>
      </c>
      <c r="N174" s="10">
        <f>_xlfn.XLOOKUP(A174,'[1]BASE CONTRACTUAL 2026'!C:C,'[1]BASE CONTRACTUAL 2026'!S:S,)</f>
        <v>46363</v>
      </c>
      <c r="O174" s="12" t="str">
        <f>_xlfn.XLOOKUP(A174,'[1]BASE CONTRACTUAL 2026'!C:C,'[1]BASE CONTRACTUAL 2026'!E:E,)</f>
        <v>https://community.secop.gov.co/Public/Tendering/OpportunityDetail/Index?noticeUID=CO1.NTC.10552984&amp;isFromPublicArea=True&amp;isModal=true&amp;asPopupView=true</v>
      </c>
    </row>
    <row r="175" spans="1:15" ht="31.5" x14ac:dyDescent="0.25">
      <c r="A175" s="8" t="s">
        <v>189</v>
      </c>
      <c r="B175" s="19" t="str">
        <f>_xlfn.XLOOKUP(A175,'[1]BASE CONTRACTUAL 2026'!C:C,'[1]BASE CONTRACTUAL 2026'!G:G,)</f>
        <v>ARRENDAMIENTO DE UNA BODEGA PARA EL ALMACENAMIENTO DE BIENES Y ELEMENTOS DE MATERIAL PROMOCIONAL DE PROPIEDAD DEL IDT</v>
      </c>
      <c r="C175" s="11" t="str">
        <f>_xlfn.XLOOKUP(A175,'[1]BASE CONTRACTUAL 2026'!C:C,'[1]BASE CONTRACTUAL 2026'!W:W,)</f>
        <v>BODEGAJES Y MUDANZAS STORAGE SAS</v>
      </c>
      <c r="D175" s="11" t="s">
        <v>177</v>
      </c>
      <c r="E175" s="9">
        <f>_xlfn.XLOOKUP(A175,'[1]BASE CONTRACTUAL 2026'!C:C,'[1]BASE CONTRACTUAL 2026'!K:K,)</f>
        <v>20767760</v>
      </c>
      <c r="F175" s="9">
        <f>_xlfn.XLOOKUP(A175,'[1]BASE CONTRACTUAL 2026'!C:C,'[1]BASE CONTRACTUAL 2026'!L:L,)</f>
        <v>0</v>
      </c>
      <c r="G175" s="9">
        <f t="shared" si="8"/>
        <v>20767760</v>
      </c>
      <c r="H175" s="9">
        <f>SUMIF('[1] CRP'!K:K,A175,'[1] CRP'!AQ:AQ)</f>
        <v>0</v>
      </c>
      <c r="I175" s="15">
        <f t="shared" si="7"/>
        <v>0</v>
      </c>
      <c r="J175" s="9">
        <f t="shared" si="9"/>
        <v>20767760</v>
      </c>
      <c r="K175" s="10">
        <f>_xlfn.XLOOKUP(A175,'[1]BASE CONTRACTUAL 2026'!C:C,'[1]BASE CONTRACTUAL 2026'!P:P,)</f>
        <v>46230</v>
      </c>
      <c r="L175" s="10">
        <f>_xlfn.XLOOKUP(A175,'[1]BASE CONTRACTUAL 2026'!C:C,'[1]BASE CONTRACTUAL 2026'!Q:Q,)</f>
        <v>46472</v>
      </c>
      <c r="M175" s="20">
        <f>_xlfn.XLOOKUP(A175,'[1]BASE CONTRACTUAL 2026'!C:C,'[1]BASE CONTRACTUAL 2026'!R:R,)</f>
        <v>0</v>
      </c>
      <c r="N175" s="10">
        <f>_xlfn.XLOOKUP(A175,'[1]BASE CONTRACTUAL 2026'!C:C,'[1]BASE CONTRACTUAL 2026'!S:S,)</f>
        <v>46472</v>
      </c>
      <c r="O175" s="12" t="str">
        <f>_xlfn.XLOOKUP(A175,'[1]BASE CONTRACTUAL 2026'!C:C,'[1]BASE CONTRACTUAL 2026'!E:E,)</f>
        <v>https://community.secop.gov.co/Public/Tendering/OpportunityDetail/Index?noticeUID=CO1.NTC.10568096&amp;isFromPublicArea=True&amp;isModal=true&amp;asPopupView=true</v>
      </c>
    </row>
    <row r="176" spans="1:15" ht="47.25" x14ac:dyDescent="0.25">
      <c r="A176" s="8" t="s">
        <v>190</v>
      </c>
      <c r="B176" s="19" t="str">
        <f>_xlfn.XLOOKUP(A176,'[1]BASE CONTRACTUAL 2026'!C:C,'[1]BASE CONTRACTUAL 2026'!G:G,)</f>
        <v>PRESTAR SERVICIOS PROFESIONALES AL INSTITUTO DISTRITAL DE TURISMO COMO COMUNICADOR SOCIAL Y PERIODISTA PARA APOYAR LAS ESTRATEGIAS DE RELACIONAMIENTO; COMUNICACIÓN Y POSICIONAMIENTO DE LA SUBDIRECCIÓN</v>
      </c>
      <c r="C176" s="11" t="str">
        <f>_xlfn.XLOOKUP(A176,'[1]BASE CONTRACTUAL 2026'!C:C,'[1]BASE CONTRACTUAL 2026'!W:W,)</f>
        <v>ALVARO FELIPE GARZON NIÑO</v>
      </c>
      <c r="D176" s="11" t="s">
        <v>177</v>
      </c>
      <c r="E176" s="9">
        <f>_xlfn.XLOOKUP(A176,'[1]BASE CONTRACTUAL 2026'!C:C,'[1]BASE CONTRACTUAL 2026'!K:K,)</f>
        <v>27810000</v>
      </c>
      <c r="F176" s="9">
        <f>_xlfn.XLOOKUP(A176,'[1]BASE CONTRACTUAL 2026'!C:C,'[1]BASE CONTRACTUAL 2026'!L:L,)</f>
        <v>0</v>
      </c>
      <c r="G176" s="9">
        <f t="shared" si="8"/>
        <v>27810000</v>
      </c>
      <c r="H176" s="9">
        <f>SUMIF('[1] CRP'!K:K,A176,'[1] CRP'!AQ:AQ)</f>
        <v>0</v>
      </c>
      <c r="I176" s="15">
        <f t="shared" si="7"/>
        <v>0</v>
      </c>
      <c r="J176" s="9">
        <f t="shared" si="9"/>
        <v>27810000</v>
      </c>
      <c r="K176" s="10">
        <f>_xlfn.XLOOKUP(A176,'[1]BASE CONTRACTUAL 2026'!C:C,'[1]BASE CONTRACTUAL 2026'!P:P,)</f>
        <v>46232</v>
      </c>
      <c r="L176" s="10">
        <f>_xlfn.XLOOKUP(A176,'[1]BASE CONTRACTUAL 2026'!C:C,'[1]BASE CONTRACTUAL 2026'!Q:Q,)</f>
        <v>46369</v>
      </c>
      <c r="M176" s="20">
        <f>_xlfn.XLOOKUP(A176,'[1]BASE CONTRACTUAL 2026'!C:C,'[1]BASE CONTRACTUAL 2026'!R:R,)</f>
        <v>0</v>
      </c>
      <c r="N176" s="10">
        <f>_xlfn.XLOOKUP(A176,'[1]BASE CONTRACTUAL 2026'!C:C,'[1]BASE CONTRACTUAL 2026'!S:S,)</f>
        <v>46369</v>
      </c>
      <c r="O176" s="12" t="str">
        <f>_xlfn.XLOOKUP(A176,'[1]BASE CONTRACTUAL 2026'!C:C,'[1]BASE CONTRACTUAL 2026'!E:E,)</f>
        <v>https://community.secop.gov.co/Public/Tendering/OpportunityDetail/Index?noticeUID=CO1.NTC.10584114&amp;isFromPublicArea=True&amp;isModal=true&amp;asPopupView=true</v>
      </c>
    </row>
    <row r="177" spans="1:15" ht="63" x14ac:dyDescent="0.25">
      <c r="A177" s="8" t="s">
        <v>191</v>
      </c>
      <c r="B177" s="19" t="str">
        <f>_xlfn.XLOOKUP(A177,'[1]BASE CONTRACTUAL 2026'!C:C,'[1]BASE CONTRACTUAL 2026'!G:G,)</f>
        <v>PRESTAR SERVICIOS PROFESIONALES AL INSTITUTO DISTRITAL DE TURISMO PARA BRINDAR APOYO EN ACTIVIDADES DE ESTRUCTURACIÓN; SEGUIMIENTO Y GESTIÓN DE PROYECTOS DE INFRAESTRUCTURA TURÍSTICA EN EL MARCO DE LAS COMPETENCIAS DE LA SUBDIRECCIÓN DE DESARROLLO Y COMPETITIVIDAD</v>
      </c>
      <c r="C177" s="11" t="str">
        <f>_xlfn.XLOOKUP(A177,'[1]BASE CONTRACTUAL 2026'!C:C,'[1]BASE CONTRACTUAL 2026'!W:W,)</f>
        <v>BRIYITH GISELA REYES QUINTERO</v>
      </c>
      <c r="D177" s="11" t="s">
        <v>177</v>
      </c>
      <c r="E177" s="9">
        <f>_xlfn.XLOOKUP(A177,'[1]BASE CONTRACTUAL 2026'!C:C,'[1]BASE CONTRACTUAL 2026'!K:K,)</f>
        <v>34762500</v>
      </c>
      <c r="F177" s="9">
        <f>_xlfn.XLOOKUP(A177,'[1]BASE CONTRACTUAL 2026'!C:C,'[1]BASE CONTRACTUAL 2026'!L:L,)</f>
        <v>0</v>
      </c>
      <c r="G177" s="9">
        <f t="shared" si="8"/>
        <v>34762500</v>
      </c>
      <c r="H177" s="9">
        <f>SUMIF('[1] CRP'!K:K,A177,'[1] CRP'!AQ:AQ)</f>
        <v>0</v>
      </c>
      <c r="I177" s="15">
        <f t="shared" si="7"/>
        <v>0</v>
      </c>
      <c r="J177" s="9">
        <f t="shared" si="9"/>
        <v>34762500</v>
      </c>
      <c r="K177" s="10">
        <f>_xlfn.XLOOKUP(A177,'[1]BASE CONTRACTUAL 2026'!C:C,'[1]BASE CONTRACTUAL 2026'!P:P,)</f>
        <v>46232</v>
      </c>
      <c r="L177" s="10">
        <f>_xlfn.XLOOKUP(A177,'[1]BASE CONTRACTUAL 2026'!C:C,'[1]BASE CONTRACTUAL 2026'!Q:Q,)</f>
        <v>46369</v>
      </c>
      <c r="M177" s="20">
        <f>_xlfn.XLOOKUP(A177,'[1]BASE CONTRACTUAL 2026'!C:C,'[1]BASE CONTRACTUAL 2026'!R:R,)</f>
        <v>0</v>
      </c>
      <c r="N177" s="10">
        <f>_xlfn.XLOOKUP(A177,'[1]BASE CONTRACTUAL 2026'!C:C,'[1]BASE CONTRACTUAL 2026'!S:S,)</f>
        <v>46369</v>
      </c>
      <c r="O177" s="12" t="str">
        <f>_xlfn.XLOOKUP(A177,'[1]BASE CONTRACTUAL 2026'!C:C,'[1]BASE CONTRACTUAL 2026'!E:E,)</f>
        <v>https://community.secop.gov.co/Public/Tendering/OpportunityDetail/Index?noticeUID=CO1.NTC.10587379&amp;isFromPublicArea=True&amp;isModal=true&amp;asPopupView=true</v>
      </c>
    </row>
    <row r="178" spans="1:15" ht="78.75" x14ac:dyDescent="0.25">
      <c r="A178" s="8" t="s">
        <v>192</v>
      </c>
      <c r="B178" s="19" t="str">
        <f>_xlfn.XLOOKUP(A178,'[1]BASE CONTRACTUAL 2026'!C:C,'[1]BASE CONTRACTUAL 2026'!G:G,)</f>
        <v>PRESTAR SERVICIOS PROFESIONALES AL INSTITUTO DISTRITAL DE TURISMO PARA APOYAR LAS
ACTIVIDADES DEL PROGRAMA DE PREVENCIÓN DE LA ESCNNA Y LA TRATA DE PERSONAS EN EL CONTEXTO
DEL TURISMO EN BOGOTÁ D.C.</v>
      </c>
      <c r="C178" s="11" t="str">
        <f>_xlfn.XLOOKUP(A178,'[1]BASE CONTRACTUAL 2026'!C:C,'[1]BASE CONTRACTUAL 2026'!W:W,)</f>
        <v>LEIDY CATHERINE BARBOSA LEGUIZAMON</v>
      </c>
      <c r="D178" s="11" t="s">
        <v>177</v>
      </c>
      <c r="E178" s="9">
        <f>_xlfn.XLOOKUP(A178,'[1]BASE CONTRACTUAL 2026'!C:C,'[1]BASE CONTRACTUAL 2026'!K:K,)</f>
        <v>37080000</v>
      </c>
      <c r="F178" s="9">
        <f>_xlfn.XLOOKUP(A178,'[1]BASE CONTRACTUAL 2026'!C:C,'[1]BASE CONTRACTUAL 2026'!L:L,)</f>
        <v>0</v>
      </c>
      <c r="G178" s="9">
        <f t="shared" si="8"/>
        <v>37080000</v>
      </c>
      <c r="H178" s="9">
        <f>SUMIF('[1] CRP'!K:K,A178,'[1] CRP'!AQ:AQ)</f>
        <v>0</v>
      </c>
      <c r="I178" s="15">
        <f t="shared" si="7"/>
        <v>0</v>
      </c>
      <c r="J178" s="9">
        <f t="shared" si="9"/>
        <v>37080000</v>
      </c>
      <c r="K178" s="10">
        <f>_xlfn.XLOOKUP(A178,'[1]BASE CONTRACTUAL 2026'!C:C,'[1]BASE CONTRACTUAL 2026'!P:P,)</f>
        <v>46233</v>
      </c>
      <c r="L178" s="10">
        <f>_xlfn.XLOOKUP(A178,'[1]BASE CONTRACTUAL 2026'!C:C,'[1]BASE CONTRACTUAL 2026'!Q:Q,)</f>
        <v>46370</v>
      </c>
      <c r="M178" s="20">
        <f>_xlfn.XLOOKUP(A178,'[1]BASE CONTRACTUAL 2026'!C:C,'[1]BASE CONTRACTUAL 2026'!R:R,)</f>
        <v>0</v>
      </c>
      <c r="N178" s="10">
        <f>_xlfn.XLOOKUP(A178,'[1]BASE CONTRACTUAL 2026'!C:C,'[1]BASE CONTRACTUAL 2026'!S:S,)</f>
        <v>46370</v>
      </c>
      <c r="O178" s="12" t="str">
        <f>_xlfn.XLOOKUP(A178,'[1]BASE CONTRACTUAL 2026'!C:C,'[1]BASE CONTRACTUAL 2026'!E:E,)</f>
        <v>https://community.secop.gov.co/Public/Tendering/OpportunityDetail/Index?noticeUID=CO1.NTC.10591584&amp;isFromPublicArea=True&amp;isModal=true&amp;asPopupView=true</v>
      </c>
    </row>
    <row r="179" spans="1:15" ht="78.75" x14ac:dyDescent="0.25">
      <c r="A179" s="8" t="s">
        <v>193</v>
      </c>
      <c r="B179" s="19" t="str">
        <f>_xlfn.XLOOKUP(A179,'[1]BASE CONTRACTUAL 2026'!C:C,'[1]BASE CONTRACTUAL 2026'!G:G,)</f>
        <v>PRESTAR SERVICIOS PROFESIONALES A LA SUBDIRECCIÓN DE DESARROLLO Y COMPETITIVIDAD PARA
APOYAR JURÍDICAMENTE LA ESTRUCTURACIÓN; SEGUIMIENTO Y DEMÁS ACTUACIONES RELACIONADAS CON
LOS PROCESOS CONTRACTUALES DE BIENES Y SERVICIOS DEL ÁREA.</v>
      </c>
      <c r="C179" s="11" t="str">
        <f>_xlfn.XLOOKUP(A179,'[1]BASE CONTRACTUAL 2026'!C:C,'[1]BASE CONTRACTUAL 2026'!W:W,)</f>
        <v>KARLA MAYELIS MENGUAL REDONDO</v>
      </c>
      <c r="D179" s="11" t="s">
        <v>177</v>
      </c>
      <c r="E179" s="9">
        <f>_xlfn.XLOOKUP(A179,'[1]BASE CONTRACTUAL 2026'!C:C,'[1]BASE CONTRACTUAL 2026'!K:K,)</f>
        <v>32445000</v>
      </c>
      <c r="F179" s="9">
        <f>_xlfn.XLOOKUP(A179,'[1]BASE CONTRACTUAL 2026'!C:C,'[1]BASE CONTRACTUAL 2026'!L:L,)</f>
        <v>0</v>
      </c>
      <c r="G179" s="9">
        <f t="shared" si="8"/>
        <v>32445000</v>
      </c>
      <c r="H179" s="9">
        <f>SUMIF('[1] CRP'!K:K,A179,'[1] CRP'!AQ:AQ)</f>
        <v>0</v>
      </c>
      <c r="I179" s="15">
        <f t="shared" si="7"/>
        <v>0</v>
      </c>
      <c r="J179" s="9">
        <f t="shared" si="9"/>
        <v>32445000</v>
      </c>
      <c r="K179" s="10">
        <f>_xlfn.XLOOKUP(A179,'[1]BASE CONTRACTUAL 2026'!C:C,'[1]BASE CONTRACTUAL 2026'!P:P,)</f>
        <v>46232</v>
      </c>
      <c r="L179" s="10">
        <f>_xlfn.XLOOKUP(A179,'[1]BASE CONTRACTUAL 2026'!C:C,'[1]BASE CONTRACTUAL 2026'!Q:Q,)</f>
        <v>46369</v>
      </c>
      <c r="M179" s="20">
        <f>_xlfn.XLOOKUP(A179,'[1]BASE CONTRACTUAL 2026'!C:C,'[1]BASE CONTRACTUAL 2026'!R:R,)</f>
        <v>0</v>
      </c>
      <c r="N179" s="10">
        <f>_xlfn.XLOOKUP(A179,'[1]BASE CONTRACTUAL 2026'!C:C,'[1]BASE CONTRACTUAL 2026'!S:S,)</f>
        <v>46369</v>
      </c>
      <c r="O179" s="12" t="str">
        <f>_xlfn.XLOOKUP(A179,'[1]BASE CONTRACTUAL 2026'!C:C,'[1]BASE CONTRACTUAL 2026'!E:E,)</f>
        <v>https://community.secop.gov.co/Public/Tendering/OpportunityDetail/Index?noticeUID=CO1.NTC.10595674&amp;isFromPublicArea=True&amp;isModal=true&amp;asPopupView=true</v>
      </c>
    </row>
    <row r="180" spans="1:15" ht="63" x14ac:dyDescent="0.25">
      <c r="A180" s="8" t="s">
        <v>194</v>
      </c>
      <c r="B180" s="19" t="str">
        <f>_xlfn.XLOOKUP(A180,'[1]BASE CONTRACTUAL 2026'!C:C,'[1]BASE CONTRACTUAL 2026'!G:G,)</f>
        <v>PRESTAR SERVICIOS PROFESIONALES AL INSTITUTO DISTRITAL DE TURISMO PARA APOYAR LA IMPLEMENTACIÓN DE PROCESOS DE FORTALECIMIENTO BAJO ESTRATEGIAS DE SOSTENIBILIDAD TURÍSTICA ORIENTADAS AL FORTALECIMIENTO DE LA CADENA DE VALOR DEL TURISMO Y SECTORES CONEXOS.</v>
      </c>
      <c r="C180" s="11" t="str">
        <f>_xlfn.XLOOKUP(A180,'[1]BASE CONTRACTUAL 2026'!C:C,'[1]BASE CONTRACTUAL 2026'!W:W,)</f>
        <v>BEATRIZ HELENA PEREZ ROSAS</v>
      </c>
      <c r="D180" s="11" t="s">
        <v>177</v>
      </c>
      <c r="E180" s="9">
        <f>_xlfn.XLOOKUP(A180,'[1]BASE CONTRACTUAL 2026'!C:C,'[1]BASE CONTRACTUAL 2026'!K:K,)</f>
        <v>37080000</v>
      </c>
      <c r="F180" s="9">
        <f>_xlfn.XLOOKUP(A180,'[1]BASE CONTRACTUAL 2026'!C:C,'[1]BASE CONTRACTUAL 2026'!L:L,)</f>
        <v>0</v>
      </c>
      <c r="G180" s="9">
        <f t="shared" si="8"/>
        <v>37080000</v>
      </c>
      <c r="H180" s="9">
        <f>SUMIF('[1] CRP'!K:K,A180,'[1] CRP'!AQ:AQ)</f>
        <v>0</v>
      </c>
      <c r="I180" s="15">
        <f t="shared" si="7"/>
        <v>0</v>
      </c>
      <c r="J180" s="9">
        <f t="shared" si="9"/>
        <v>37080000</v>
      </c>
      <c r="K180" s="10">
        <f>_xlfn.XLOOKUP(A180,'[1]BASE CONTRACTUAL 2026'!C:C,'[1]BASE CONTRACTUAL 2026'!P:P,)</f>
        <v>46232</v>
      </c>
      <c r="L180" s="10">
        <f>_xlfn.XLOOKUP(A180,'[1]BASE CONTRACTUAL 2026'!C:C,'[1]BASE CONTRACTUAL 2026'!Q:Q,)</f>
        <v>46354</v>
      </c>
      <c r="M180" s="20">
        <f>_xlfn.XLOOKUP(A180,'[1]BASE CONTRACTUAL 2026'!C:C,'[1]BASE CONTRACTUAL 2026'!R:R,)</f>
        <v>0</v>
      </c>
      <c r="N180" s="10">
        <f>_xlfn.XLOOKUP(A180,'[1]BASE CONTRACTUAL 2026'!C:C,'[1]BASE CONTRACTUAL 2026'!S:S,)</f>
        <v>46354</v>
      </c>
      <c r="O180" s="12" t="str">
        <f>_xlfn.XLOOKUP(A180,'[1]BASE CONTRACTUAL 2026'!C:C,'[1]BASE CONTRACTUAL 2026'!E:E,)</f>
        <v>https://community.secop.gov.co/Public/Tendering/OpportunityDetail/Index?noticeUID=CO1.NTC.10594824&amp;isFromPublicArea=True&amp;isModal=true&amp;asPopupView=true</v>
      </c>
    </row>
    <row r="181" spans="1:15" ht="63" x14ac:dyDescent="0.25">
      <c r="A181" s="8" t="s">
        <v>195</v>
      </c>
      <c r="B181" s="19" t="str">
        <f>_xlfn.XLOOKUP(A181,'[1]BASE CONTRACTUAL 2026'!C:C,'[1]BASE CONTRACTUAL 2026'!G:G,)</f>
        <v>PRESTAR SERVICIOS DE APOYO A LA GESTIÓN AL INSTITUTO DISTRITAL DE TURISMO PARA APOYAR LA
EJECUCIÓN Y SEGUIMIENTO DE LAS ACTIVIDADES ADMINISTRATIVAS Y MISIONALES DE LA SUBDIRECCIÓN DE DESARROLLO Y COMPETITIVIDAD.</v>
      </c>
      <c r="C181" s="11" t="str">
        <f>_xlfn.XLOOKUP(A181,'[1]BASE CONTRACTUAL 2026'!C:C,'[1]BASE CONTRACTUAL 2026'!W:W,)</f>
        <v>DIANA JIMENA HERRERA GOMEZ</v>
      </c>
      <c r="D181" s="11" t="s">
        <v>177</v>
      </c>
      <c r="E181" s="9">
        <f>_xlfn.XLOOKUP(A181,'[1]BASE CONTRACTUAL 2026'!C:C,'[1]BASE CONTRACTUAL 2026'!K:K,)</f>
        <v>19350000</v>
      </c>
      <c r="F181" s="9">
        <f>_xlfn.XLOOKUP(A181,'[1]BASE CONTRACTUAL 2026'!C:C,'[1]BASE CONTRACTUAL 2026'!L:L,)</f>
        <v>0</v>
      </c>
      <c r="G181" s="9">
        <f t="shared" si="8"/>
        <v>19350000</v>
      </c>
      <c r="H181" s="9">
        <f>SUMIF('[1] CRP'!K:K,A181,'[1] CRP'!AQ:AQ)</f>
        <v>0</v>
      </c>
      <c r="I181" s="15">
        <f t="shared" ref="I181:I190" si="10">H181/G181</f>
        <v>0</v>
      </c>
      <c r="J181" s="9">
        <f t="shared" si="9"/>
        <v>19350000</v>
      </c>
      <c r="K181" s="10">
        <f>_xlfn.XLOOKUP(A181,'[1]BASE CONTRACTUAL 2026'!C:C,'[1]BASE CONTRACTUAL 2026'!P:P,)</f>
        <v>46232</v>
      </c>
      <c r="L181" s="10">
        <f>_xlfn.XLOOKUP(A181,'[1]BASE CONTRACTUAL 2026'!C:C,'[1]BASE CONTRACTUAL 2026'!Q:Q,)</f>
        <v>46369</v>
      </c>
      <c r="M181" s="20">
        <f>_xlfn.XLOOKUP(A181,'[1]BASE CONTRACTUAL 2026'!C:C,'[1]BASE CONTRACTUAL 2026'!R:R,)</f>
        <v>0</v>
      </c>
      <c r="N181" s="10">
        <f>_xlfn.XLOOKUP(A181,'[1]BASE CONTRACTUAL 2026'!C:C,'[1]BASE CONTRACTUAL 2026'!S:S,)</f>
        <v>46369</v>
      </c>
      <c r="O181" s="12" t="str">
        <f>_xlfn.XLOOKUP(A181,'[1]BASE CONTRACTUAL 2026'!C:C,'[1]BASE CONTRACTUAL 2026'!E:E,)</f>
        <v>https://community.secop.gov.co/Public/Tendering/OpportunityDetail/Index?noticeUID=CO1.NTC.10596379&amp;isFromPublicArea=True&amp;isModal=true&amp;asPopupView=true</v>
      </c>
    </row>
    <row r="182" spans="1:15" ht="78.75" x14ac:dyDescent="0.25">
      <c r="A182" s="8" t="s">
        <v>196</v>
      </c>
      <c r="B182" s="19" t="str">
        <f>_xlfn.XLOOKUP(A182,'[1]BASE CONTRACTUAL 2026'!C:C,'[1]BASE CONTRACTUAL 2026'!G:G,)</f>
        <v>PRESTAR SERVICIOS PROFESIONALES A LA SUBDIRECCIÓN DE DESARROLLO Y COMPETITIVIDAD PARA
APOYAR LA REVISIÓN; SEGUIMIENTO Y ANÁLISIS FINANCIERO Y PRESUPUESTAL DE LOS PROYECTOS DE
INVERSIÓN ASIGNADOS AL ÁREA.</v>
      </c>
      <c r="C182" s="11" t="str">
        <f>_xlfn.XLOOKUP(A182,'[1]BASE CONTRACTUAL 2026'!C:C,'[1]BASE CONTRACTUAL 2026'!W:W,)</f>
        <v>MAIRA ALEJANDRA MENESES ROMERO</v>
      </c>
      <c r="D182" s="11" t="s">
        <v>177</v>
      </c>
      <c r="E182" s="9">
        <f>_xlfn.XLOOKUP(A182,'[1]BASE CONTRACTUAL 2026'!C:C,'[1]BASE CONTRACTUAL 2026'!K:K,)</f>
        <v>32445000</v>
      </c>
      <c r="F182" s="9">
        <f>_xlfn.XLOOKUP(A182,'[1]BASE CONTRACTUAL 2026'!C:C,'[1]BASE CONTRACTUAL 2026'!L:L,)</f>
        <v>0</v>
      </c>
      <c r="G182" s="9">
        <f t="shared" si="8"/>
        <v>32445000</v>
      </c>
      <c r="H182" s="9">
        <f>SUMIF('[1] CRP'!K:K,A182,'[1] CRP'!AQ:AQ)</f>
        <v>0</v>
      </c>
      <c r="I182" s="15">
        <f t="shared" si="10"/>
        <v>0</v>
      </c>
      <c r="J182" s="9">
        <f t="shared" si="9"/>
        <v>32445000</v>
      </c>
      <c r="K182" s="10">
        <f>_xlfn.XLOOKUP(A182,'[1]BASE CONTRACTUAL 2026'!C:C,'[1]BASE CONTRACTUAL 2026'!P:P,)</f>
        <v>46233</v>
      </c>
      <c r="L182" s="10">
        <f>_xlfn.XLOOKUP(A182,'[1]BASE CONTRACTUAL 2026'!C:C,'[1]BASE CONTRACTUAL 2026'!Q:Q,)</f>
        <v>46370</v>
      </c>
      <c r="M182" s="20">
        <f>_xlfn.XLOOKUP(A182,'[1]BASE CONTRACTUAL 2026'!C:C,'[1]BASE CONTRACTUAL 2026'!R:R,)</f>
        <v>0</v>
      </c>
      <c r="N182" s="10">
        <f>_xlfn.XLOOKUP(A182,'[1]BASE CONTRACTUAL 2026'!C:C,'[1]BASE CONTRACTUAL 2026'!S:S,)</f>
        <v>46370</v>
      </c>
      <c r="O182" s="12" t="str">
        <f>_xlfn.XLOOKUP(A182,'[1]BASE CONTRACTUAL 2026'!C:C,'[1]BASE CONTRACTUAL 2026'!E:E,)</f>
        <v>https://community.secop.gov.co/Public/Tendering/OpportunityDetail/Index?noticeUID=CO1.NTC.10596460&amp;isFromPublicArea=True&amp;isModal=true&amp;asPopupView=true</v>
      </c>
    </row>
    <row r="183" spans="1:15" ht="141.75" x14ac:dyDescent="0.25">
      <c r="A183" s="8" t="s">
        <v>197</v>
      </c>
      <c r="B183" s="19" t="str">
        <f>_xlfn.XLOOKUP(A183,'[1]BASE CONTRACTUAL 2026'!C:C,'[1]BASE CONTRACTUAL 2026'!G:G,)</f>
        <v>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v>
      </c>
      <c r="C183" s="11" t="str">
        <f>_xlfn.XLOOKUP(A183,'[1]BASE CONTRACTUAL 2026'!C:C,'[1]BASE CONTRACTUAL 2026'!W:W,)</f>
        <v>CINDY BRILLITH BAUTISTA CARDENAS</v>
      </c>
      <c r="D183" s="11" t="s">
        <v>177</v>
      </c>
      <c r="E183" s="9">
        <f>_xlfn.XLOOKUP(A183,'[1]BASE CONTRACTUAL 2026'!C:C,'[1]BASE CONTRACTUAL 2026'!K:K,)</f>
        <v>24000000</v>
      </c>
      <c r="F183" s="9">
        <f>_xlfn.XLOOKUP(A183,'[1]BASE CONTRACTUAL 2026'!C:C,'[1]BASE CONTRACTUAL 2026'!L:L,)</f>
        <v>0</v>
      </c>
      <c r="G183" s="9">
        <f t="shared" si="8"/>
        <v>24000000</v>
      </c>
      <c r="H183" s="9">
        <f>SUMIF('[1] CRP'!K:K,A183,'[1] CRP'!AQ:AQ)</f>
        <v>0</v>
      </c>
      <c r="I183" s="15">
        <f t="shared" si="10"/>
        <v>0</v>
      </c>
      <c r="J183" s="9">
        <f t="shared" si="9"/>
        <v>24000000</v>
      </c>
      <c r="K183" s="10">
        <f>_xlfn.XLOOKUP(A183,'[1]BASE CONTRACTUAL 2026'!C:C,'[1]BASE CONTRACTUAL 2026'!P:P,)</f>
        <v>46234</v>
      </c>
      <c r="L183" s="10">
        <f>_xlfn.XLOOKUP(A183,'[1]BASE CONTRACTUAL 2026'!C:C,'[1]BASE CONTRACTUAL 2026'!Q:Q,)</f>
        <v>46356</v>
      </c>
      <c r="M183" s="20">
        <f>_xlfn.XLOOKUP(A183,'[1]BASE CONTRACTUAL 2026'!C:C,'[1]BASE CONTRACTUAL 2026'!R:R,)</f>
        <v>0</v>
      </c>
      <c r="N183" s="10">
        <f>_xlfn.XLOOKUP(A183,'[1]BASE CONTRACTUAL 2026'!C:C,'[1]BASE CONTRACTUAL 2026'!S:S,)</f>
        <v>46356</v>
      </c>
      <c r="O183" s="12" t="str">
        <f>_xlfn.XLOOKUP(A183,'[1]BASE CONTRACTUAL 2026'!C:C,'[1]BASE CONTRACTUAL 2026'!E:E,)</f>
        <v>https://community.secop.gov.co/Public/Tendering/OpportunityDetail/Index?noticeUID=CO1.NTC.10617577&amp;isFromPublicArea=True&amp;isModal=true&amp;asPopupView=true</v>
      </c>
    </row>
    <row r="184" spans="1:15" ht="94.5" x14ac:dyDescent="0.25">
      <c r="A184" s="8" t="s">
        <v>198</v>
      </c>
      <c r="B184" s="19" t="str">
        <f>_xlfn.XLOOKUP(A184,'[1]BASE CONTRACTUAL 2026'!C:C,'[1]BASE CONTRACTUAL 2026'!G:G,)</f>
        <v>PRESTAR SERVICIOS PROFESIONALES AL INSTITUTO DISTRITAL DE TURISMO PARA LA IDENTIFICACIÓN Y
FORTALECIMIENTO DE ALIANZAS ESTRATÉGICAS QUE POTENCIEN LA MARCA CIUDAD Y APOYAR LOS TEMAS
DE ESTRATEGIA DE COMUNICACION PARA EL POSICIONAMIENTO TURÍSTICO DE BOGOTÁ.</v>
      </c>
      <c r="C184" s="11" t="str">
        <f>_xlfn.XLOOKUP(A184,'[1]BASE CONTRACTUAL 2026'!C:C,'[1]BASE CONTRACTUAL 2026'!W:W,)</f>
        <v>DIANA NATALIA CORTES GALLEGO</v>
      </c>
      <c r="D184" s="11" t="s">
        <v>177</v>
      </c>
      <c r="E184" s="9">
        <f>_xlfn.XLOOKUP(A184,'[1]BASE CONTRACTUAL 2026'!C:C,'[1]BASE CONTRACTUAL 2026'!K:K,)</f>
        <v>32000000</v>
      </c>
      <c r="F184" s="9">
        <f>_xlfn.XLOOKUP(A184,'[1]BASE CONTRACTUAL 2026'!C:C,'[1]BASE CONTRACTUAL 2026'!L:L,)</f>
        <v>0</v>
      </c>
      <c r="G184" s="9">
        <f t="shared" si="8"/>
        <v>32000000</v>
      </c>
      <c r="H184" s="9">
        <f>SUMIF('[1] CRP'!K:K,A184,'[1] CRP'!AQ:AQ)</f>
        <v>0</v>
      </c>
      <c r="I184" s="15">
        <f t="shared" si="10"/>
        <v>0</v>
      </c>
      <c r="J184" s="9">
        <f t="shared" si="9"/>
        <v>32000000</v>
      </c>
      <c r="K184" s="10">
        <f>_xlfn.XLOOKUP(A184,'[1]BASE CONTRACTUAL 2026'!C:C,'[1]BASE CONTRACTUAL 2026'!P:P,)</f>
        <v>46233</v>
      </c>
      <c r="L184" s="10">
        <f>_xlfn.XLOOKUP(A184,'[1]BASE CONTRACTUAL 2026'!C:C,'[1]BASE CONTRACTUAL 2026'!Q:Q,)</f>
        <v>46355</v>
      </c>
      <c r="M184" s="20">
        <f>_xlfn.XLOOKUP(A184,'[1]BASE CONTRACTUAL 2026'!C:C,'[1]BASE CONTRACTUAL 2026'!R:R,)</f>
        <v>0</v>
      </c>
      <c r="N184" s="10">
        <f>_xlfn.XLOOKUP(A184,'[1]BASE CONTRACTUAL 2026'!C:C,'[1]BASE CONTRACTUAL 2026'!S:S,)</f>
        <v>46355</v>
      </c>
      <c r="O184" s="12" t="str">
        <f>_xlfn.XLOOKUP(A184,'[1]BASE CONTRACTUAL 2026'!C:C,'[1]BASE CONTRACTUAL 2026'!E:E,)</f>
        <v>https://community.secop.gov.co/Public/Tendering/OpportunityDetail/Index?noticeUID=CO1.NTC.10604237&amp;isFromPublicArea=True&amp;isModal=true&amp;asPopupView=true</v>
      </c>
    </row>
    <row r="185" spans="1:15" ht="157.5" x14ac:dyDescent="0.25">
      <c r="A185" s="8" t="s">
        <v>199</v>
      </c>
      <c r="B185" s="19" t="str">
        <f>_xlfn.XLOOKUP(A185,'[1]BASE CONTRACTUAL 2026'!C:C,'[1]BASE CONTRACTUAL 2026'!G:G,)</f>
        <v>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v>
      </c>
      <c r="C185" s="11" t="str">
        <f>_xlfn.XLOOKUP(A185,'[1]BASE CONTRACTUAL 2026'!C:C,'[1]BASE CONTRACTUAL 2026'!W:W,)</f>
        <v>ANGIE PAOLA SUAREZ RODRIGUEZ</v>
      </c>
      <c r="D185" s="11" t="s">
        <v>177</v>
      </c>
      <c r="E185" s="9">
        <f>_xlfn.XLOOKUP(A185,'[1]BASE CONTRACTUAL 2026'!C:C,'[1]BASE CONTRACTUAL 2026'!K:K,)</f>
        <v>17320000</v>
      </c>
      <c r="F185" s="9">
        <f>_xlfn.XLOOKUP(A185,'[1]BASE CONTRACTUAL 2026'!C:C,'[1]BASE CONTRACTUAL 2026'!L:L,)</f>
        <v>0</v>
      </c>
      <c r="G185" s="9">
        <f t="shared" si="8"/>
        <v>17320000</v>
      </c>
      <c r="H185" s="9">
        <f>SUMIF('[1] CRP'!K:K,A185,'[1] CRP'!AQ:AQ)</f>
        <v>0</v>
      </c>
      <c r="I185" s="15">
        <f t="shared" si="10"/>
        <v>0</v>
      </c>
      <c r="J185" s="9">
        <f t="shared" si="9"/>
        <v>17320000</v>
      </c>
      <c r="K185" s="10">
        <f>_xlfn.XLOOKUP(A185,'[1]BASE CONTRACTUAL 2026'!C:C,'[1]BASE CONTRACTUAL 2026'!P:P,)</f>
        <v>46233</v>
      </c>
      <c r="L185" s="10">
        <f>_xlfn.XLOOKUP(A185,'[1]BASE CONTRACTUAL 2026'!C:C,'[1]BASE CONTRACTUAL 2026'!Q:Q,)</f>
        <v>46355</v>
      </c>
      <c r="M185" s="20">
        <f>_xlfn.XLOOKUP(A185,'[1]BASE CONTRACTUAL 2026'!C:C,'[1]BASE CONTRACTUAL 2026'!R:R,)</f>
        <v>0</v>
      </c>
      <c r="N185" s="10">
        <f>_xlfn.XLOOKUP(A185,'[1]BASE CONTRACTUAL 2026'!C:C,'[1]BASE CONTRACTUAL 2026'!S:S,)</f>
        <v>46355</v>
      </c>
      <c r="O185" s="12" t="str">
        <f>_xlfn.XLOOKUP(A185,'[1]BASE CONTRACTUAL 2026'!C:C,'[1]BASE CONTRACTUAL 2026'!E:E,)</f>
        <v>https://community.secop.gov.co/Public/Tendering/OpportunityDetail/Index?noticeUID=CO1.NTC.10608326&amp;isFromPublicArea=True&amp;isModal=true&amp;asPopupView=true</v>
      </c>
    </row>
    <row r="186" spans="1:15" ht="63" x14ac:dyDescent="0.25">
      <c r="A186" s="8" t="s">
        <v>200</v>
      </c>
      <c r="B186" s="19" t="str">
        <f>_xlfn.XLOOKUP(A186,'[1]BASE CONTRACTUAL 2026'!C:C,'[1]BASE CONTRACTUAL 2026'!G:G,)</f>
        <v>PRESTAR SERVICIOS PROFESIONALES PARA DESARROLLAR ACCIONES DE ARTICULACIÓN INSTITUCIONAL Y RELACIONAMIENTO ESTRATÉGICO QUE FAVOREZCAN LA PROMOCIÓN; COMERCIALIZACIÓN Y VISIBILIZACIÓN DE LA OFERTA TURÍSTICA DE BOGOTÁ</v>
      </c>
      <c r="C186" s="11" t="str">
        <f>_xlfn.XLOOKUP(A186,'[1]BASE CONTRACTUAL 2026'!C:C,'[1]BASE CONTRACTUAL 2026'!W:W,)</f>
        <v>JOHANA ANDREA RUBIANO DUARTE</v>
      </c>
      <c r="D186" s="11" t="s">
        <v>177</v>
      </c>
      <c r="E186" s="9">
        <f>_xlfn.XLOOKUP(A186,'[1]BASE CONTRACTUAL 2026'!C:C,'[1]BASE CONTRACTUAL 2026'!K:K,)</f>
        <v>22000000</v>
      </c>
      <c r="F186" s="9">
        <f>_xlfn.XLOOKUP(A186,'[1]BASE CONTRACTUAL 2026'!C:C,'[1]BASE CONTRACTUAL 2026'!L:L,)</f>
        <v>0</v>
      </c>
      <c r="G186" s="9">
        <f t="shared" si="8"/>
        <v>22000000</v>
      </c>
      <c r="H186" s="9">
        <f>SUMIF('[1] CRP'!K:K,A186,'[1] CRP'!AQ:AQ)</f>
        <v>0</v>
      </c>
      <c r="I186" s="15">
        <f t="shared" si="10"/>
        <v>0</v>
      </c>
      <c r="J186" s="9">
        <f t="shared" si="9"/>
        <v>22000000</v>
      </c>
      <c r="K186" s="10">
        <f>_xlfn.XLOOKUP(A186,'[1]BASE CONTRACTUAL 2026'!C:C,'[1]BASE CONTRACTUAL 2026'!P:P,)</f>
        <v>46233</v>
      </c>
      <c r="L186" s="10">
        <f>_xlfn.XLOOKUP(A186,'[1]BASE CONTRACTUAL 2026'!C:C,'[1]BASE CONTRACTUAL 2026'!Q:Q,)</f>
        <v>46355</v>
      </c>
      <c r="M186" s="20">
        <f>_xlfn.XLOOKUP(A186,'[1]BASE CONTRACTUAL 2026'!C:C,'[1]BASE CONTRACTUAL 2026'!R:R,)</f>
        <v>0</v>
      </c>
      <c r="N186" s="10">
        <f>_xlfn.XLOOKUP(A186,'[1]BASE CONTRACTUAL 2026'!C:C,'[1]BASE CONTRACTUAL 2026'!S:S,)</f>
        <v>46355</v>
      </c>
      <c r="O186" s="12" t="str">
        <f>_xlfn.XLOOKUP(A186,'[1]BASE CONTRACTUAL 2026'!C:C,'[1]BASE CONTRACTUAL 2026'!E:E,)</f>
        <v>https://community.secop.gov.co/Public/Tendering/OpportunityDetail/Index?noticeUID=CO1.NTC.10607413&amp;isFromPublicArea=True&amp;isModal=true&amp;asPopupView=true</v>
      </c>
    </row>
    <row r="187" spans="1:15" ht="126" x14ac:dyDescent="0.25">
      <c r="A187" s="8" t="s">
        <v>201</v>
      </c>
      <c r="B187" s="19" t="str">
        <f>_xlfn.XLOOKUP(A187,'[1]BASE CONTRACTUAL 2026'!C:C,'[1]BASE CONTRACTUAL 2026'!G:G,)</f>
        <v>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v>
      </c>
      <c r="C187" s="11" t="str">
        <f>_xlfn.XLOOKUP(A187,'[1]BASE CONTRACTUAL 2026'!C:C,'[1]BASE CONTRACTUAL 2026'!W:W,)</f>
        <v>JOHNNY RAMIRO OSMA GUALDRON</v>
      </c>
      <c r="D187" s="11" t="s">
        <v>177</v>
      </c>
      <c r="E187" s="9">
        <f>_xlfn.XLOOKUP(A187,'[1]BASE CONTRACTUAL 2026'!C:C,'[1]BASE CONTRACTUAL 2026'!K:K,)</f>
        <v>21260000</v>
      </c>
      <c r="F187" s="9">
        <f>_xlfn.XLOOKUP(A187,'[1]BASE CONTRACTUAL 2026'!C:C,'[1]BASE CONTRACTUAL 2026'!L:L,)</f>
        <v>0</v>
      </c>
      <c r="G187" s="9">
        <f t="shared" si="8"/>
        <v>21260000</v>
      </c>
      <c r="H187" s="9">
        <f>SUMIF('[1] CRP'!K:K,A187,'[1] CRP'!AQ:AQ)</f>
        <v>0</v>
      </c>
      <c r="I187" s="15">
        <f t="shared" si="10"/>
        <v>0</v>
      </c>
      <c r="J187" s="9">
        <f t="shared" si="9"/>
        <v>21260000</v>
      </c>
      <c r="K187" s="10">
        <f>_xlfn.XLOOKUP(A187,'[1]BASE CONTRACTUAL 2026'!C:C,'[1]BASE CONTRACTUAL 2026'!P:P,)</f>
        <v>46233</v>
      </c>
      <c r="L187" s="10">
        <f>_xlfn.XLOOKUP(A187,'[1]BASE CONTRACTUAL 2026'!C:C,'[1]BASE CONTRACTUAL 2026'!Q:Q,)</f>
        <v>46355</v>
      </c>
      <c r="M187" s="20">
        <f>_xlfn.XLOOKUP(A187,'[1]BASE CONTRACTUAL 2026'!C:C,'[1]BASE CONTRACTUAL 2026'!R:R,)</f>
        <v>0</v>
      </c>
      <c r="N187" s="10">
        <f>_xlfn.XLOOKUP(A187,'[1]BASE CONTRACTUAL 2026'!C:C,'[1]BASE CONTRACTUAL 2026'!S:S,)</f>
        <v>46355</v>
      </c>
      <c r="O187" s="12" t="str">
        <f>_xlfn.XLOOKUP(A187,'[1]BASE CONTRACTUAL 2026'!C:C,'[1]BASE CONTRACTUAL 2026'!E:E,)</f>
        <v>https://community.secop.gov.co/Public/Tendering/OpportunityDetail/Index?noticeUID=CO1.NTC.10605687&amp;isFromPublicArea=True&amp;isModal=true&amp;asPopupView=true</v>
      </c>
    </row>
    <row r="188" spans="1:15" ht="110.25" x14ac:dyDescent="0.25">
      <c r="A188" s="8" t="s">
        <v>202</v>
      </c>
      <c r="B188" s="19" t="str">
        <f>_xlfn.XLOOKUP(A188,'[1]BASE CONTRACTUAL 2026'!C:C,'[1]BASE CONTRACTUAL 2026'!G:G,)</f>
        <v>PRESTAR SERVICIOS PROFESIONALES EN LA SUBDIRECCIÓN DE MERCADEO ORIENTADOS AL SEGUIMIENTO; CONTROL Y EVALUACIÓN DE LA EJECUCIÓN DE LOS CONVENIOS Y CONTRATOS DEL ÁREA; MEDIANTE LA REVISIÓN; VERIFICACIÓN Y VALIDACIÓN; EL ANÁLISIS TÉCNICO Y FINANCIERO; ASÍ COMO LA ORIENTACION
 CONTRIBUYAN A LA TOMA DE DECISIONES; EL FORTALECIMIENTO DE LA GESTIÓN CONTRACTUAL Y LA ATENCIÓN DE REQUERIMIENTOS INSTITUCIONALES Y DE ENTES DE CONTROL DE LA SUBDIRECCIÓN DE MERCADEO</v>
      </c>
      <c r="C188" s="11" t="str">
        <f>_xlfn.XLOOKUP(A188,'[1]BASE CONTRACTUAL 2026'!C:C,'[1]BASE CONTRACTUAL 2026'!W:W,)</f>
        <v>YULY PATRICIA GARCIA PALACIOS</v>
      </c>
      <c r="D188" s="11" t="s">
        <v>177</v>
      </c>
      <c r="E188" s="9">
        <f>_xlfn.XLOOKUP(A188,'[1]BASE CONTRACTUAL 2026'!C:C,'[1]BASE CONTRACTUAL 2026'!K:K,)</f>
        <v>28880000</v>
      </c>
      <c r="F188" s="9">
        <f>_xlfn.XLOOKUP(A188,'[1]BASE CONTRACTUAL 2026'!C:C,'[1]BASE CONTRACTUAL 2026'!L:L,)</f>
        <v>0</v>
      </c>
      <c r="G188" s="9">
        <f t="shared" si="8"/>
        <v>28880000</v>
      </c>
      <c r="H188" s="9">
        <f>SUMIF('[1] CRP'!K:K,A188,'[1] CRP'!AQ:AQ)</f>
        <v>0</v>
      </c>
      <c r="I188" s="15">
        <f t="shared" si="10"/>
        <v>0</v>
      </c>
      <c r="J188" s="9">
        <f t="shared" si="9"/>
        <v>28880000</v>
      </c>
      <c r="K188" s="10">
        <f>_xlfn.XLOOKUP(A188,'[1]BASE CONTRACTUAL 2026'!C:C,'[1]BASE CONTRACTUAL 2026'!P:P,)</f>
        <v>46233</v>
      </c>
      <c r="L188" s="10">
        <f>_xlfn.XLOOKUP(A188,'[1]BASE CONTRACTUAL 2026'!C:C,'[1]BASE CONTRACTUAL 2026'!Q:Q,)</f>
        <v>46355</v>
      </c>
      <c r="M188" s="20">
        <f>_xlfn.XLOOKUP(A188,'[1]BASE CONTRACTUAL 2026'!C:C,'[1]BASE CONTRACTUAL 2026'!R:R,)</f>
        <v>0</v>
      </c>
      <c r="N188" s="10">
        <f>_xlfn.XLOOKUP(A188,'[1]BASE CONTRACTUAL 2026'!C:C,'[1]BASE CONTRACTUAL 2026'!S:S,)</f>
        <v>46355</v>
      </c>
      <c r="O188" s="12" t="str">
        <f>_xlfn.XLOOKUP(A188,'[1]BASE CONTRACTUAL 2026'!C:C,'[1]BASE CONTRACTUAL 2026'!E:E,)</f>
        <v>https://community.secop.gov.co/Public/Tendering/OpportunityDetail/Index?noticeUID=CO1.NTC.10608269&amp;isFromPublicArea=True&amp;isModal=true&amp;asPopupView=true</v>
      </c>
    </row>
    <row r="189" spans="1:15" ht="78.75" x14ac:dyDescent="0.25">
      <c r="A189" s="8" t="s">
        <v>203</v>
      </c>
      <c r="B189" s="19" t="str">
        <f>_xlfn.XLOOKUP(A189,'[1]BASE CONTRACTUAL 2026'!C:C,'[1]BASE CONTRACTUAL 2026'!G:G,)</f>
        <v>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v>
      </c>
      <c r="C189" s="11" t="str">
        <f>_xlfn.XLOOKUP(A189,'[1]BASE CONTRACTUAL 2026'!C:C,'[1]BASE CONTRACTUAL 2026'!W:W,)</f>
        <v>JESSICA PAOLA ALGARRA TOVAR</v>
      </c>
      <c r="D189" s="11" t="s">
        <v>177</v>
      </c>
      <c r="E189" s="9">
        <f>_xlfn.XLOOKUP(A189,'[1]BASE CONTRACTUAL 2026'!C:C,'[1]BASE CONTRACTUAL 2026'!K:K,)</f>
        <v>32000000</v>
      </c>
      <c r="F189" s="9">
        <f>_xlfn.XLOOKUP(A189,'[1]BASE CONTRACTUAL 2026'!C:C,'[1]BASE CONTRACTUAL 2026'!L:L,)</f>
        <v>0</v>
      </c>
      <c r="G189" s="9">
        <f t="shared" si="8"/>
        <v>32000000</v>
      </c>
      <c r="H189" s="9">
        <f>SUMIF('[1] CRP'!K:K,A189,'[1] CRP'!AQ:AQ)</f>
        <v>0</v>
      </c>
      <c r="I189" s="15">
        <f t="shared" si="10"/>
        <v>0</v>
      </c>
      <c r="J189" s="9">
        <f t="shared" si="9"/>
        <v>32000000</v>
      </c>
      <c r="K189" s="10">
        <f>_xlfn.XLOOKUP(A189,'[1]BASE CONTRACTUAL 2026'!C:C,'[1]BASE CONTRACTUAL 2026'!P:P,)</f>
        <v>46233</v>
      </c>
      <c r="L189" s="10">
        <f>_xlfn.XLOOKUP(A189,'[1]BASE CONTRACTUAL 2026'!C:C,'[1]BASE CONTRACTUAL 2026'!Q:Q,)</f>
        <v>46355</v>
      </c>
      <c r="M189" s="20">
        <f>_xlfn.XLOOKUP(A189,'[1]BASE CONTRACTUAL 2026'!C:C,'[1]BASE CONTRACTUAL 2026'!R:R,)</f>
        <v>0</v>
      </c>
      <c r="N189" s="10">
        <f>_xlfn.XLOOKUP(A189,'[1]BASE CONTRACTUAL 2026'!C:C,'[1]BASE CONTRACTUAL 2026'!S:S,)</f>
        <v>46355</v>
      </c>
      <c r="O189" s="12" t="str">
        <f>_xlfn.XLOOKUP(A189,'[1]BASE CONTRACTUAL 2026'!C:C,'[1]BASE CONTRACTUAL 2026'!E:E,)</f>
        <v>https://community.secop.gov.co/Public/Tendering/OpportunityDetail/Index?noticeUID=CO1.NTC.10604589&amp;isFromPublicArea=True&amp;isModal=true&amp;asPopupView=true</v>
      </c>
    </row>
    <row r="190" spans="1:15" ht="78.75" x14ac:dyDescent="0.25">
      <c r="A190" s="8" t="s">
        <v>204</v>
      </c>
      <c r="B190" s="19" t="str">
        <f>_xlfn.XLOOKUP(A190,'[1]BASE CONTRACTUAL 2026'!C:C,'[1]BASE CONTRACTUAL 2026'!G:G,)</f>
        <v>PRESTAR SERVICIOS PROFESIONALES AL INSTITUTO DISTRITAL DE TURISMO PARA APOYAR EL DESARROLLO
Y FORTALECIMIENTO DEL PRODUCTO TURÍSTICO CULTURAL DE BOGOTÁ-REGIÓN; EN CONCORDANCIA CON
LAS POLÍTICAS; ESTRATEGIAS; METAS Y PROYECTOS INSTITUCIONALES.</v>
      </c>
      <c r="C190" s="11" t="str">
        <f>_xlfn.XLOOKUP(A190,'[1]BASE CONTRACTUAL 2026'!C:C,'[1]BASE CONTRACTUAL 2026'!W:W,)</f>
        <v>CARLOS EDUARDO OTAVO MORALES</v>
      </c>
      <c r="D190" s="11" t="s">
        <v>177</v>
      </c>
      <c r="E190" s="9">
        <f>_xlfn.XLOOKUP(A190,'[1]BASE CONTRACTUAL 2026'!C:C,'[1]BASE CONTRACTUAL 2026'!K:K,)</f>
        <v>37080000</v>
      </c>
      <c r="F190" s="9">
        <f>_xlfn.XLOOKUP(A190,'[1]BASE CONTRACTUAL 2026'!C:C,'[1]BASE CONTRACTUAL 2026'!L:L,)</f>
        <v>0</v>
      </c>
      <c r="G190" s="9">
        <f t="shared" si="8"/>
        <v>37080000</v>
      </c>
      <c r="H190" s="9">
        <f>SUMIF('[1] CRP'!K:K,A190,'[1] CRP'!AQ:AQ)</f>
        <v>0</v>
      </c>
      <c r="I190" s="15">
        <f t="shared" si="10"/>
        <v>0</v>
      </c>
      <c r="J190" s="9">
        <f t="shared" si="9"/>
        <v>37080000</v>
      </c>
      <c r="K190" s="10">
        <f>_xlfn.XLOOKUP(A190,'[1]BASE CONTRACTUAL 2026'!C:C,'[1]BASE CONTRACTUAL 2026'!P:P,)</f>
        <v>46233</v>
      </c>
      <c r="L190" s="10">
        <f>_xlfn.XLOOKUP(A190,'[1]BASE CONTRACTUAL 2026'!C:C,'[1]BASE CONTRACTUAL 2026'!Q:Q,)</f>
        <v>46370</v>
      </c>
      <c r="M190" s="20">
        <f>_xlfn.XLOOKUP(A190,'[1]BASE CONTRACTUAL 2026'!C:C,'[1]BASE CONTRACTUAL 2026'!R:R,)</f>
        <v>0</v>
      </c>
      <c r="N190" s="10">
        <f>_xlfn.XLOOKUP(A190,'[1]BASE CONTRACTUAL 2026'!C:C,'[1]BASE CONTRACTUAL 2026'!S:S,)</f>
        <v>46370</v>
      </c>
      <c r="O190" s="12" t="str">
        <f>_xlfn.XLOOKUP(A190,'[1]BASE CONTRACTUAL 2026'!C:C,'[1]BASE CONTRACTUAL 2026'!E:E,)</f>
        <v>https://community.secop.gov.co/Public/Tendering/OpportunityDetail/Index?noticeUID=CO1.NTC.10605574&amp;isFromPublicArea=True&amp;isModal=true&amp;asPopupView=true</v>
      </c>
    </row>
  </sheetData>
  <mergeCells count="1">
    <mergeCell ref="A1:O1"/>
  </mergeCells>
  <phoneticPr fontId="1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ESTADO DE EJECUCIÓN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Bautista Peña</dc:creator>
  <cp:lastModifiedBy>j4ridica</cp:lastModifiedBy>
  <cp:lastPrinted>2021-07-21T15:52:16Z</cp:lastPrinted>
  <dcterms:created xsi:type="dcterms:W3CDTF">2016-12-06T17:02:11Z</dcterms:created>
  <dcterms:modified xsi:type="dcterms:W3CDTF">2026-08-26T15:54:45Z</dcterms:modified>
</cp:coreProperties>
</file>